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mc:AlternateContent xmlns:mc="http://schemas.openxmlformats.org/markup-compatibility/2006">
    <mc:Choice Requires="x15">
      <x15ac:absPath xmlns:x15ac="http://schemas.microsoft.com/office/spreadsheetml/2010/11/ac" url="/Users/riosmchael/Downloads/"/>
    </mc:Choice>
  </mc:AlternateContent>
  <xr:revisionPtr revIDLastSave="0" documentId="13_ncr:1_{B6891A7D-637F-7548-863B-CC0BC9D6FB80}" xr6:coauthVersionLast="47" xr6:coauthVersionMax="47" xr10:uidLastSave="{00000000-0000-0000-0000-000000000000}"/>
  <bookViews>
    <workbookView xWindow="0" yWindow="500" windowWidth="38400" windowHeight="19820" tabRatio="643" xr2:uid="{00000000-000D-0000-FFFF-FFFF00000000}"/>
  </bookViews>
  <sheets>
    <sheet name="Project Database " sheetId="1" r:id="rId1"/>
    <sheet name="Sheet1" sheetId="2" r:id="rId2"/>
  </sheets>
  <definedNames>
    <definedName name="_xlnm._FilterDatabase" localSheetId="0" hidden="1">'Project Database '!$C$1:$W$132</definedName>
  </definedNames>
  <calcPr calcId="191028"/>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 i="2" l="1"/>
  <c r="D2" i="2"/>
  <c r="E2" i="2"/>
  <c r="F2" i="2"/>
  <c r="G2" i="2"/>
  <c r="H2" i="2"/>
  <c r="I2" i="2"/>
  <c r="J2" i="2"/>
  <c r="K2" i="2"/>
  <c r="L2" i="2"/>
  <c r="M2" i="2"/>
  <c r="N2" i="2"/>
  <c r="O2" i="2"/>
  <c r="P2" i="2"/>
  <c r="Q2" i="2"/>
  <c r="R2" i="2"/>
  <c r="S2" i="2"/>
  <c r="T2" i="2"/>
  <c r="U2" i="2"/>
  <c r="V2" i="2"/>
  <c r="W2" i="2"/>
  <c r="X2" i="2"/>
  <c r="Y2" i="2"/>
  <c r="Z2" i="2"/>
  <c r="B2"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3" i="2"/>
  <c r="B4" i="2"/>
  <c r="C4" i="2"/>
  <c r="D4" i="2"/>
  <c r="E4" i="2"/>
  <c r="F4" i="2"/>
  <c r="G4" i="2"/>
  <c r="H4" i="2"/>
  <c r="I4" i="2"/>
  <c r="J4" i="2"/>
  <c r="K4" i="2"/>
  <c r="L4" i="2"/>
  <c r="M4" i="2"/>
  <c r="N4" i="2"/>
  <c r="O4" i="2"/>
  <c r="P4" i="2"/>
  <c r="Q4" i="2"/>
  <c r="R4" i="2"/>
  <c r="S4" i="2"/>
  <c r="T4" i="2"/>
  <c r="U4" i="2"/>
  <c r="V4" i="2"/>
  <c r="W4" i="2"/>
  <c r="X4" i="2"/>
  <c r="Y4" i="2"/>
  <c r="Z4" i="2"/>
  <c r="B5" i="2"/>
  <c r="C5" i="2"/>
  <c r="D5" i="2"/>
  <c r="E5" i="2"/>
  <c r="F5" i="2"/>
  <c r="G5" i="2"/>
  <c r="H5" i="2"/>
  <c r="I5" i="2"/>
  <c r="J5" i="2"/>
  <c r="K5" i="2"/>
  <c r="L5" i="2"/>
  <c r="M5" i="2"/>
  <c r="N5" i="2"/>
  <c r="O5" i="2"/>
  <c r="P5" i="2"/>
  <c r="Q5" i="2"/>
  <c r="R5" i="2"/>
  <c r="S5" i="2"/>
  <c r="T5" i="2"/>
  <c r="U5" i="2"/>
  <c r="V5" i="2"/>
  <c r="W5" i="2"/>
  <c r="X5" i="2"/>
  <c r="Y5" i="2"/>
  <c r="Z5" i="2"/>
  <c r="B6" i="2"/>
  <c r="C6" i="2"/>
  <c r="D6" i="2"/>
  <c r="E6" i="2"/>
  <c r="F6" i="2"/>
  <c r="G6" i="2"/>
  <c r="H6" i="2"/>
  <c r="I6" i="2"/>
  <c r="J6" i="2"/>
  <c r="K6" i="2"/>
  <c r="L6" i="2"/>
  <c r="M6" i="2"/>
  <c r="N6" i="2"/>
  <c r="O6" i="2"/>
  <c r="P6" i="2"/>
  <c r="Q6" i="2"/>
  <c r="R6" i="2"/>
  <c r="S6" i="2"/>
  <c r="T6" i="2"/>
  <c r="U6" i="2"/>
  <c r="W6" i="2"/>
  <c r="X6" i="2"/>
  <c r="Y6" i="2"/>
  <c r="Z6" i="2"/>
  <c r="B7" i="2"/>
  <c r="C7" i="2"/>
  <c r="D7" i="2"/>
  <c r="E7" i="2"/>
  <c r="F7" i="2"/>
  <c r="G7" i="2"/>
  <c r="H7" i="2"/>
  <c r="I7" i="2"/>
  <c r="J7" i="2"/>
  <c r="K7" i="2"/>
  <c r="L7" i="2"/>
  <c r="M7" i="2"/>
  <c r="N7" i="2"/>
  <c r="O7" i="2"/>
  <c r="P7" i="2"/>
  <c r="Q7" i="2"/>
  <c r="R7" i="2"/>
  <c r="S7" i="2"/>
  <c r="T7" i="2"/>
  <c r="U7" i="2"/>
  <c r="W7" i="2"/>
  <c r="X7" i="2"/>
  <c r="Y7" i="2"/>
  <c r="Z7" i="2"/>
  <c r="B8" i="2"/>
  <c r="C8" i="2"/>
  <c r="D8" i="2"/>
  <c r="E8" i="2"/>
  <c r="F8" i="2"/>
  <c r="G8" i="2"/>
  <c r="H8" i="2"/>
  <c r="I8" i="2"/>
  <c r="J8" i="2"/>
  <c r="K8" i="2"/>
  <c r="L8" i="2"/>
  <c r="M8" i="2"/>
  <c r="N8" i="2"/>
  <c r="O8" i="2"/>
  <c r="P8" i="2"/>
  <c r="Q8" i="2"/>
  <c r="R8" i="2"/>
  <c r="S8" i="2"/>
  <c r="T8" i="2"/>
  <c r="U8" i="2"/>
  <c r="V8" i="2"/>
  <c r="W8" i="2"/>
  <c r="X8" i="2"/>
  <c r="Y8" i="2"/>
  <c r="Z8" i="2"/>
  <c r="B9" i="2"/>
  <c r="C9" i="2"/>
  <c r="D9" i="2"/>
  <c r="E9" i="2"/>
  <c r="F9" i="2"/>
  <c r="G9" i="2"/>
  <c r="H9" i="2"/>
  <c r="I9" i="2"/>
  <c r="J9" i="2"/>
  <c r="K9" i="2"/>
  <c r="L9" i="2"/>
  <c r="M9" i="2"/>
  <c r="N9" i="2"/>
  <c r="O9" i="2"/>
  <c r="P9" i="2"/>
  <c r="Q9" i="2"/>
  <c r="R9" i="2"/>
  <c r="S9" i="2"/>
  <c r="T9" i="2"/>
  <c r="U9" i="2"/>
  <c r="V9" i="2"/>
  <c r="W9" i="2"/>
  <c r="X9" i="2"/>
  <c r="Y9" i="2"/>
  <c r="Z9" i="2"/>
  <c r="B10" i="2"/>
  <c r="C10" i="2"/>
  <c r="D10" i="2"/>
  <c r="E10" i="2"/>
  <c r="F10" i="2"/>
  <c r="G10" i="2"/>
  <c r="H10" i="2"/>
  <c r="I10" i="2"/>
  <c r="J10" i="2"/>
  <c r="K10" i="2"/>
  <c r="L10" i="2"/>
  <c r="M10" i="2"/>
  <c r="N10" i="2"/>
  <c r="O10" i="2"/>
  <c r="P10" i="2"/>
  <c r="Q10" i="2"/>
  <c r="R10" i="2"/>
  <c r="S10" i="2"/>
  <c r="T10" i="2"/>
  <c r="U10" i="2"/>
  <c r="W10" i="2"/>
  <c r="X10" i="2"/>
  <c r="Y10" i="2"/>
  <c r="Z10" i="2"/>
  <c r="B11" i="2"/>
  <c r="C11" i="2"/>
  <c r="D11" i="2"/>
  <c r="E11" i="2"/>
  <c r="F11" i="2"/>
  <c r="G11" i="2"/>
  <c r="H11" i="2"/>
  <c r="I11" i="2"/>
  <c r="J11" i="2"/>
  <c r="K11" i="2"/>
  <c r="L11" i="2"/>
  <c r="M11" i="2"/>
  <c r="N11" i="2"/>
  <c r="O11" i="2"/>
  <c r="P11" i="2"/>
  <c r="Q11" i="2"/>
  <c r="R11" i="2"/>
  <c r="S11" i="2"/>
  <c r="T11" i="2"/>
  <c r="U11" i="2"/>
  <c r="V11" i="2"/>
  <c r="W11" i="2"/>
  <c r="X11" i="2"/>
  <c r="Y11" i="2"/>
  <c r="Z11" i="2"/>
  <c r="B12" i="2"/>
  <c r="C12" i="2"/>
  <c r="D12" i="2"/>
  <c r="E12" i="2"/>
  <c r="F12" i="2"/>
  <c r="G12" i="2"/>
  <c r="H12" i="2"/>
  <c r="I12" i="2"/>
  <c r="J12" i="2"/>
  <c r="K12" i="2"/>
  <c r="L12" i="2"/>
  <c r="M12" i="2"/>
  <c r="N12" i="2"/>
  <c r="O12" i="2"/>
  <c r="P12" i="2"/>
  <c r="Q12" i="2"/>
  <c r="R12" i="2"/>
  <c r="S12" i="2"/>
  <c r="T12" i="2"/>
  <c r="U12" i="2"/>
  <c r="V12" i="2"/>
  <c r="W12" i="2"/>
  <c r="X12" i="2"/>
  <c r="Y12" i="2"/>
  <c r="Z12" i="2"/>
  <c r="B13" i="2"/>
  <c r="C13" i="2"/>
  <c r="D13" i="2"/>
  <c r="E13" i="2"/>
  <c r="F13" i="2"/>
  <c r="G13" i="2"/>
  <c r="H13" i="2"/>
  <c r="I13" i="2"/>
  <c r="J13" i="2"/>
  <c r="K13" i="2"/>
  <c r="L13" i="2"/>
  <c r="M13" i="2"/>
  <c r="N13" i="2"/>
  <c r="O13" i="2"/>
  <c r="P13" i="2"/>
  <c r="Q13" i="2"/>
  <c r="R13" i="2"/>
  <c r="S13" i="2"/>
  <c r="T13" i="2"/>
  <c r="U13" i="2"/>
  <c r="V13" i="2"/>
  <c r="W13" i="2"/>
  <c r="X13" i="2"/>
  <c r="Y13" i="2"/>
  <c r="Z13" i="2"/>
  <c r="B14" i="2"/>
  <c r="C14" i="2"/>
  <c r="D14" i="2"/>
  <c r="E14" i="2"/>
  <c r="F14" i="2"/>
  <c r="G14" i="2"/>
  <c r="H14" i="2"/>
  <c r="I14" i="2"/>
  <c r="J14" i="2"/>
  <c r="K14" i="2"/>
  <c r="L14" i="2"/>
  <c r="M14" i="2"/>
  <c r="N14" i="2"/>
  <c r="O14" i="2"/>
  <c r="P14" i="2"/>
  <c r="Q14" i="2"/>
  <c r="R14" i="2"/>
  <c r="S14" i="2"/>
  <c r="T14" i="2"/>
  <c r="U14" i="2"/>
  <c r="V14" i="2"/>
  <c r="W14" i="2"/>
  <c r="X14" i="2"/>
  <c r="Y14" i="2"/>
  <c r="Z14" i="2"/>
  <c r="B15" i="2"/>
  <c r="C15" i="2"/>
  <c r="D15" i="2"/>
  <c r="E15" i="2"/>
  <c r="F15" i="2"/>
  <c r="G15" i="2"/>
  <c r="H15" i="2"/>
  <c r="I15" i="2"/>
  <c r="J15" i="2"/>
  <c r="K15" i="2"/>
  <c r="L15" i="2"/>
  <c r="M15" i="2"/>
  <c r="N15" i="2"/>
  <c r="O15" i="2"/>
  <c r="P15" i="2"/>
  <c r="Q15" i="2"/>
  <c r="R15" i="2"/>
  <c r="S15" i="2"/>
  <c r="T15" i="2"/>
  <c r="U15" i="2"/>
  <c r="V15" i="2"/>
  <c r="W15" i="2"/>
  <c r="X15" i="2"/>
  <c r="Y15" i="2"/>
  <c r="Z15" i="2"/>
  <c r="B16" i="2"/>
  <c r="C16" i="2"/>
  <c r="D16" i="2"/>
  <c r="E16" i="2"/>
  <c r="F16" i="2"/>
  <c r="G16" i="2"/>
  <c r="H16" i="2"/>
  <c r="I16" i="2"/>
  <c r="J16" i="2"/>
  <c r="K16" i="2"/>
  <c r="L16" i="2"/>
  <c r="M16" i="2"/>
  <c r="N16" i="2"/>
  <c r="O16" i="2"/>
  <c r="P16" i="2"/>
  <c r="Q16" i="2"/>
  <c r="R16" i="2"/>
  <c r="S16" i="2"/>
  <c r="T16" i="2"/>
  <c r="U16" i="2"/>
  <c r="V16" i="2"/>
  <c r="W16" i="2"/>
  <c r="X16" i="2"/>
  <c r="Y16" i="2"/>
  <c r="Z16" i="2"/>
  <c r="B17" i="2"/>
  <c r="C17" i="2"/>
  <c r="D17" i="2"/>
  <c r="E17" i="2"/>
  <c r="F17" i="2"/>
  <c r="G17" i="2"/>
  <c r="H17" i="2"/>
  <c r="I17" i="2"/>
  <c r="J17" i="2"/>
  <c r="K17" i="2"/>
  <c r="L17" i="2"/>
  <c r="M17" i="2"/>
  <c r="N17" i="2"/>
  <c r="O17" i="2"/>
  <c r="P17" i="2"/>
  <c r="Q17" i="2"/>
  <c r="R17" i="2"/>
  <c r="S17" i="2"/>
  <c r="T17" i="2"/>
  <c r="U17" i="2"/>
  <c r="W17" i="2"/>
  <c r="X17" i="2"/>
  <c r="Y17" i="2"/>
  <c r="Z17" i="2"/>
  <c r="B18" i="2"/>
  <c r="C18" i="2"/>
  <c r="D18" i="2"/>
  <c r="E18" i="2"/>
  <c r="F18" i="2"/>
  <c r="G18" i="2"/>
  <c r="H18" i="2"/>
  <c r="I18" i="2"/>
  <c r="J18" i="2"/>
  <c r="K18" i="2"/>
  <c r="L18" i="2"/>
  <c r="M18" i="2"/>
  <c r="N18" i="2"/>
  <c r="O18" i="2"/>
  <c r="P18" i="2"/>
  <c r="Q18" i="2"/>
  <c r="R18" i="2"/>
  <c r="S18" i="2"/>
  <c r="T18" i="2"/>
  <c r="U18" i="2"/>
  <c r="V18" i="2"/>
  <c r="W18" i="2"/>
  <c r="X18" i="2"/>
  <c r="Y18" i="2"/>
  <c r="Z18" i="2"/>
  <c r="B19" i="2"/>
  <c r="C19" i="2"/>
  <c r="D19" i="2"/>
  <c r="E19" i="2"/>
  <c r="F19" i="2"/>
  <c r="G19" i="2"/>
  <c r="H19" i="2"/>
  <c r="I19" i="2"/>
  <c r="J19" i="2"/>
  <c r="K19" i="2"/>
  <c r="L19" i="2"/>
  <c r="M19" i="2"/>
  <c r="N19" i="2"/>
  <c r="O19" i="2"/>
  <c r="P19" i="2"/>
  <c r="Q19" i="2"/>
  <c r="R19" i="2"/>
  <c r="S19" i="2"/>
  <c r="T19" i="2"/>
  <c r="U19" i="2"/>
  <c r="W19" i="2"/>
  <c r="X19" i="2"/>
  <c r="Y19" i="2"/>
  <c r="Z19" i="2"/>
  <c r="B20" i="2"/>
  <c r="C20" i="2"/>
  <c r="D20" i="2"/>
  <c r="E20" i="2"/>
  <c r="F20" i="2"/>
  <c r="G20" i="2"/>
  <c r="H20" i="2"/>
  <c r="I20" i="2"/>
  <c r="J20" i="2"/>
  <c r="K20" i="2"/>
  <c r="L20" i="2"/>
  <c r="M20" i="2"/>
  <c r="N20" i="2"/>
  <c r="O20" i="2"/>
  <c r="P20" i="2"/>
  <c r="Q20" i="2"/>
  <c r="R20" i="2"/>
  <c r="S20" i="2"/>
  <c r="T20" i="2"/>
  <c r="U20" i="2"/>
  <c r="W20" i="2"/>
  <c r="X20" i="2"/>
  <c r="Y20" i="2"/>
  <c r="Z20" i="2"/>
  <c r="B21" i="2"/>
  <c r="C21" i="2"/>
  <c r="D21" i="2"/>
  <c r="E21" i="2"/>
  <c r="F21" i="2"/>
  <c r="G21" i="2"/>
  <c r="H21" i="2"/>
  <c r="I21" i="2"/>
  <c r="J21" i="2"/>
  <c r="K21" i="2"/>
  <c r="L21" i="2"/>
  <c r="M21" i="2"/>
  <c r="N21" i="2"/>
  <c r="O21" i="2"/>
  <c r="P21" i="2"/>
  <c r="Q21" i="2"/>
  <c r="R21" i="2"/>
  <c r="S21" i="2"/>
  <c r="T21" i="2"/>
  <c r="U21" i="2"/>
  <c r="V21" i="2"/>
  <c r="W21" i="2"/>
  <c r="X21" i="2"/>
  <c r="Y21" i="2"/>
  <c r="Z21" i="2"/>
  <c r="B22" i="2"/>
  <c r="C22" i="2"/>
  <c r="D22" i="2"/>
  <c r="E22" i="2"/>
  <c r="F22" i="2"/>
  <c r="G22" i="2"/>
  <c r="H22" i="2"/>
  <c r="I22" i="2"/>
  <c r="J22" i="2"/>
  <c r="K22" i="2"/>
  <c r="L22" i="2"/>
  <c r="M22" i="2"/>
  <c r="N22" i="2"/>
  <c r="O22" i="2"/>
  <c r="P22" i="2"/>
  <c r="Q22" i="2"/>
  <c r="R22" i="2"/>
  <c r="S22" i="2"/>
  <c r="T22" i="2"/>
  <c r="U22" i="2"/>
  <c r="W22" i="2"/>
  <c r="X22" i="2"/>
  <c r="Y22" i="2"/>
  <c r="Z22" i="2"/>
  <c r="B23" i="2"/>
  <c r="C23" i="2"/>
  <c r="D23" i="2"/>
  <c r="E23" i="2"/>
  <c r="F23" i="2"/>
  <c r="G23" i="2"/>
  <c r="H23" i="2"/>
  <c r="I23" i="2"/>
  <c r="J23" i="2"/>
  <c r="K23" i="2"/>
  <c r="L23" i="2"/>
  <c r="M23" i="2"/>
  <c r="N23" i="2"/>
  <c r="O23" i="2"/>
  <c r="P23" i="2"/>
  <c r="Q23" i="2"/>
  <c r="R23" i="2"/>
  <c r="S23" i="2"/>
  <c r="T23" i="2"/>
  <c r="U23" i="2"/>
  <c r="W23" i="2"/>
  <c r="X23" i="2"/>
  <c r="Y23" i="2"/>
  <c r="Z23" i="2"/>
  <c r="B24" i="2"/>
  <c r="C24" i="2"/>
  <c r="D24" i="2"/>
  <c r="E24" i="2"/>
  <c r="F24" i="2"/>
  <c r="G24" i="2"/>
  <c r="H24" i="2"/>
  <c r="I24" i="2"/>
  <c r="J24" i="2"/>
  <c r="K24" i="2"/>
  <c r="L24" i="2"/>
  <c r="M24" i="2"/>
  <c r="N24" i="2"/>
  <c r="O24" i="2"/>
  <c r="P24" i="2"/>
  <c r="Q24" i="2"/>
  <c r="R24" i="2"/>
  <c r="S24" i="2"/>
  <c r="T24" i="2"/>
  <c r="U24" i="2"/>
  <c r="V24" i="2"/>
  <c r="W24" i="2"/>
  <c r="X24" i="2"/>
  <c r="Y24" i="2"/>
  <c r="Z24" i="2"/>
  <c r="B25" i="2"/>
  <c r="C25" i="2"/>
  <c r="D25" i="2"/>
  <c r="E25" i="2"/>
  <c r="F25" i="2"/>
  <c r="G25" i="2"/>
  <c r="H25" i="2"/>
  <c r="I25" i="2"/>
  <c r="J25" i="2"/>
  <c r="K25" i="2"/>
  <c r="L25" i="2"/>
  <c r="M25" i="2"/>
  <c r="N25" i="2"/>
  <c r="O25" i="2"/>
  <c r="P25" i="2"/>
  <c r="Q25" i="2"/>
  <c r="R25" i="2"/>
  <c r="S25" i="2"/>
  <c r="T25" i="2"/>
  <c r="U25" i="2"/>
  <c r="V25" i="2"/>
  <c r="W25" i="2"/>
  <c r="X25" i="2"/>
  <c r="Y25" i="2"/>
  <c r="Z25" i="2"/>
  <c r="B26" i="2"/>
  <c r="C26" i="2"/>
  <c r="D26" i="2"/>
  <c r="E26" i="2"/>
  <c r="F26" i="2"/>
  <c r="G26" i="2"/>
  <c r="H26" i="2"/>
  <c r="I26" i="2"/>
  <c r="J26" i="2"/>
  <c r="K26" i="2"/>
  <c r="L26" i="2"/>
  <c r="M26" i="2"/>
  <c r="N26" i="2"/>
  <c r="O26" i="2"/>
  <c r="P26" i="2"/>
  <c r="Q26" i="2"/>
  <c r="R26" i="2"/>
  <c r="S26" i="2"/>
  <c r="T26" i="2"/>
  <c r="U26" i="2"/>
  <c r="V26" i="2"/>
  <c r="W26" i="2"/>
  <c r="X26" i="2"/>
  <c r="Y26" i="2"/>
  <c r="Z26" i="2"/>
  <c r="B27" i="2"/>
  <c r="C27" i="2"/>
  <c r="D27" i="2"/>
  <c r="E27" i="2"/>
  <c r="F27" i="2"/>
  <c r="G27" i="2"/>
  <c r="H27" i="2"/>
  <c r="I27" i="2"/>
  <c r="J27" i="2"/>
  <c r="K27" i="2"/>
  <c r="L27" i="2"/>
  <c r="M27" i="2"/>
  <c r="N27" i="2"/>
  <c r="O27" i="2"/>
  <c r="P27" i="2"/>
  <c r="Q27" i="2"/>
  <c r="R27" i="2"/>
  <c r="S27" i="2"/>
  <c r="T27" i="2"/>
  <c r="U27" i="2"/>
  <c r="V27" i="2"/>
  <c r="W27" i="2"/>
  <c r="X27" i="2"/>
  <c r="Y27" i="2"/>
  <c r="Z27" i="2"/>
  <c r="B28" i="2"/>
  <c r="C28" i="2"/>
  <c r="D28" i="2"/>
  <c r="E28" i="2"/>
  <c r="F28" i="2"/>
  <c r="G28" i="2"/>
  <c r="H28" i="2"/>
  <c r="I28" i="2"/>
  <c r="J28" i="2"/>
  <c r="K28" i="2"/>
  <c r="L28" i="2"/>
  <c r="M28" i="2"/>
  <c r="N28" i="2"/>
  <c r="O28" i="2"/>
  <c r="P28" i="2"/>
  <c r="Q28" i="2"/>
  <c r="R28" i="2"/>
  <c r="S28" i="2"/>
  <c r="T28" i="2"/>
  <c r="U28" i="2"/>
  <c r="V28" i="2"/>
  <c r="W28" i="2"/>
  <c r="X28" i="2"/>
  <c r="Y28" i="2"/>
  <c r="Z28" i="2"/>
  <c r="B29" i="2"/>
  <c r="C29" i="2"/>
  <c r="D29" i="2"/>
  <c r="E29" i="2"/>
  <c r="F29" i="2"/>
  <c r="G29" i="2"/>
  <c r="H29" i="2"/>
  <c r="I29" i="2"/>
  <c r="J29" i="2"/>
  <c r="K29" i="2"/>
  <c r="L29" i="2"/>
  <c r="M29" i="2"/>
  <c r="N29" i="2"/>
  <c r="O29" i="2"/>
  <c r="P29" i="2"/>
  <c r="Q29" i="2"/>
  <c r="R29" i="2"/>
  <c r="S29" i="2"/>
  <c r="T29" i="2"/>
  <c r="U29" i="2"/>
  <c r="V29" i="2"/>
  <c r="W29" i="2"/>
  <c r="X29" i="2"/>
  <c r="Y29" i="2"/>
  <c r="Z29" i="2"/>
  <c r="B30" i="2"/>
  <c r="C30" i="2"/>
  <c r="D30" i="2"/>
  <c r="E30" i="2"/>
  <c r="F30" i="2"/>
  <c r="G30" i="2"/>
  <c r="H30" i="2"/>
  <c r="I30" i="2"/>
  <c r="J30" i="2"/>
  <c r="K30" i="2"/>
  <c r="L30" i="2"/>
  <c r="M30" i="2"/>
  <c r="N30" i="2"/>
  <c r="O30" i="2"/>
  <c r="P30" i="2"/>
  <c r="Q30" i="2"/>
  <c r="R30" i="2"/>
  <c r="S30" i="2"/>
  <c r="T30" i="2"/>
  <c r="U30" i="2"/>
  <c r="V30" i="2"/>
  <c r="W30" i="2"/>
  <c r="X30" i="2"/>
  <c r="Y30" i="2"/>
  <c r="Z30" i="2"/>
  <c r="B31" i="2"/>
  <c r="C31" i="2"/>
  <c r="D31" i="2"/>
  <c r="E31" i="2"/>
  <c r="F31" i="2"/>
  <c r="G31" i="2"/>
  <c r="H31" i="2"/>
  <c r="I31" i="2"/>
  <c r="J31" i="2"/>
  <c r="K31" i="2"/>
  <c r="L31" i="2"/>
  <c r="M31" i="2"/>
  <c r="N31" i="2"/>
  <c r="O31" i="2"/>
  <c r="P31" i="2"/>
  <c r="Q31" i="2"/>
  <c r="R31" i="2"/>
  <c r="S31" i="2"/>
  <c r="T31" i="2"/>
  <c r="U31" i="2"/>
  <c r="V31" i="2"/>
  <c r="W31" i="2"/>
  <c r="X31" i="2"/>
  <c r="Y31" i="2"/>
  <c r="Z31" i="2"/>
  <c r="B32" i="2"/>
  <c r="C32" i="2"/>
  <c r="D32" i="2"/>
  <c r="E32" i="2"/>
  <c r="F32" i="2"/>
  <c r="G32" i="2"/>
  <c r="H32" i="2"/>
  <c r="I32" i="2"/>
  <c r="J32" i="2"/>
  <c r="K32" i="2"/>
  <c r="L32" i="2"/>
  <c r="M32" i="2"/>
  <c r="N32" i="2"/>
  <c r="O32" i="2"/>
  <c r="P32" i="2"/>
  <c r="Q32" i="2"/>
  <c r="R32" i="2"/>
  <c r="S32" i="2"/>
  <c r="T32" i="2"/>
  <c r="U32" i="2"/>
  <c r="V32" i="2"/>
  <c r="W32" i="2"/>
  <c r="X32" i="2"/>
  <c r="Y32" i="2"/>
  <c r="Z32" i="2"/>
  <c r="B33" i="2"/>
  <c r="C33" i="2"/>
  <c r="D33" i="2"/>
  <c r="E33" i="2"/>
  <c r="F33" i="2"/>
  <c r="G33" i="2"/>
  <c r="H33" i="2"/>
  <c r="I33" i="2"/>
  <c r="J33" i="2"/>
  <c r="K33" i="2"/>
  <c r="L33" i="2"/>
  <c r="M33" i="2"/>
  <c r="N33" i="2"/>
  <c r="O33" i="2"/>
  <c r="P33" i="2"/>
  <c r="Q33" i="2"/>
  <c r="R33" i="2"/>
  <c r="S33" i="2"/>
  <c r="T33" i="2"/>
  <c r="U33" i="2"/>
  <c r="W33" i="2"/>
  <c r="X33" i="2"/>
  <c r="Y33" i="2"/>
  <c r="Z33" i="2"/>
  <c r="B34" i="2"/>
  <c r="C34" i="2"/>
  <c r="D34" i="2"/>
  <c r="E34" i="2"/>
  <c r="F34" i="2"/>
  <c r="G34" i="2"/>
  <c r="H34" i="2"/>
  <c r="I34" i="2"/>
  <c r="J34" i="2"/>
  <c r="K34" i="2"/>
  <c r="L34" i="2"/>
  <c r="M34" i="2"/>
  <c r="N34" i="2"/>
  <c r="O34" i="2"/>
  <c r="P34" i="2"/>
  <c r="Q34" i="2"/>
  <c r="R34" i="2"/>
  <c r="S34" i="2"/>
  <c r="T34" i="2"/>
  <c r="U34" i="2"/>
  <c r="V34" i="2"/>
  <c r="W34" i="2"/>
  <c r="X34" i="2"/>
  <c r="Y34" i="2"/>
  <c r="Z34" i="2"/>
  <c r="B35" i="2"/>
  <c r="C35" i="2"/>
  <c r="D35" i="2"/>
  <c r="E35" i="2"/>
  <c r="F35" i="2"/>
  <c r="G35" i="2"/>
  <c r="H35" i="2"/>
  <c r="I35" i="2"/>
  <c r="J35" i="2"/>
  <c r="K35" i="2"/>
  <c r="L35" i="2"/>
  <c r="M35" i="2"/>
  <c r="N35" i="2"/>
  <c r="O35" i="2"/>
  <c r="P35" i="2"/>
  <c r="Q35" i="2"/>
  <c r="R35" i="2"/>
  <c r="S35" i="2"/>
  <c r="T35" i="2"/>
  <c r="U35" i="2"/>
  <c r="V35" i="2"/>
  <c r="W35" i="2"/>
  <c r="X35" i="2"/>
  <c r="Y35" i="2"/>
  <c r="Z35" i="2"/>
  <c r="B36" i="2"/>
  <c r="C36" i="2"/>
  <c r="D36" i="2"/>
  <c r="E36" i="2"/>
  <c r="F36" i="2"/>
  <c r="G36" i="2"/>
  <c r="H36" i="2"/>
  <c r="I36" i="2"/>
  <c r="J36" i="2"/>
  <c r="K36" i="2"/>
  <c r="L36" i="2"/>
  <c r="M36" i="2"/>
  <c r="N36" i="2"/>
  <c r="O36" i="2"/>
  <c r="P36" i="2"/>
  <c r="Q36" i="2"/>
  <c r="R36" i="2"/>
  <c r="S36" i="2"/>
  <c r="T36" i="2"/>
  <c r="U36" i="2"/>
  <c r="W36" i="2"/>
  <c r="X36" i="2"/>
  <c r="Y36" i="2"/>
  <c r="Z36" i="2"/>
  <c r="B37" i="2"/>
  <c r="C37" i="2"/>
  <c r="D37" i="2"/>
  <c r="E37" i="2"/>
  <c r="F37" i="2"/>
  <c r="G37" i="2"/>
  <c r="H37" i="2"/>
  <c r="I37" i="2"/>
  <c r="J37" i="2"/>
  <c r="K37" i="2"/>
  <c r="L37" i="2"/>
  <c r="M37" i="2"/>
  <c r="N37" i="2"/>
  <c r="O37" i="2"/>
  <c r="P37" i="2"/>
  <c r="Q37" i="2"/>
  <c r="R37" i="2"/>
  <c r="S37" i="2"/>
  <c r="T37" i="2"/>
  <c r="U37" i="2"/>
  <c r="V37" i="2"/>
  <c r="W37" i="2"/>
  <c r="X37" i="2"/>
  <c r="Y37" i="2"/>
  <c r="Z37" i="2"/>
  <c r="B38" i="2"/>
  <c r="C38" i="2"/>
  <c r="D38" i="2"/>
  <c r="E38" i="2"/>
  <c r="F38" i="2"/>
  <c r="G38" i="2"/>
  <c r="H38" i="2"/>
  <c r="I38" i="2"/>
  <c r="J38" i="2"/>
  <c r="K38" i="2"/>
  <c r="L38" i="2"/>
  <c r="M38" i="2"/>
  <c r="N38" i="2"/>
  <c r="O38" i="2"/>
  <c r="P38" i="2"/>
  <c r="Q38" i="2"/>
  <c r="R38" i="2"/>
  <c r="S38" i="2"/>
  <c r="T38" i="2"/>
  <c r="U38" i="2"/>
  <c r="W38" i="2"/>
  <c r="X38" i="2"/>
  <c r="Y38" i="2"/>
  <c r="Z38" i="2"/>
  <c r="B39" i="2"/>
  <c r="C39" i="2"/>
  <c r="D39" i="2"/>
  <c r="E39" i="2"/>
  <c r="F39" i="2"/>
  <c r="G39" i="2"/>
  <c r="H39" i="2"/>
  <c r="I39" i="2"/>
  <c r="J39" i="2"/>
  <c r="K39" i="2"/>
  <c r="L39" i="2"/>
  <c r="M39" i="2"/>
  <c r="N39" i="2"/>
  <c r="O39" i="2"/>
  <c r="P39" i="2"/>
  <c r="Q39" i="2"/>
  <c r="R39" i="2"/>
  <c r="S39" i="2"/>
  <c r="T39" i="2"/>
  <c r="U39" i="2"/>
  <c r="V39" i="2"/>
  <c r="W39" i="2"/>
  <c r="X39" i="2"/>
  <c r="Y39" i="2"/>
  <c r="Z39" i="2"/>
  <c r="B40" i="2"/>
  <c r="C40" i="2"/>
  <c r="D40" i="2"/>
  <c r="E40" i="2"/>
  <c r="F40" i="2"/>
  <c r="G40" i="2"/>
  <c r="H40" i="2"/>
  <c r="I40" i="2"/>
  <c r="J40" i="2"/>
  <c r="K40" i="2"/>
  <c r="L40" i="2"/>
  <c r="M40" i="2"/>
  <c r="N40" i="2"/>
  <c r="O40" i="2"/>
  <c r="P40" i="2"/>
  <c r="Q40" i="2"/>
  <c r="R40" i="2"/>
  <c r="S40" i="2"/>
  <c r="T40" i="2"/>
  <c r="U40" i="2"/>
  <c r="V40" i="2"/>
  <c r="W40" i="2"/>
  <c r="X40" i="2"/>
  <c r="Y40" i="2"/>
  <c r="Z40" i="2"/>
  <c r="B41" i="2"/>
  <c r="C41" i="2"/>
  <c r="D41" i="2"/>
  <c r="E41" i="2"/>
  <c r="F41" i="2"/>
  <c r="G41" i="2"/>
  <c r="H41" i="2"/>
  <c r="I41" i="2"/>
  <c r="J41" i="2"/>
  <c r="K41" i="2"/>
  <c r="L41" i="2"/>
  <c r="M41" i="2"/>
  <c r="N41" i="2"/>
  <c r="O41" i="2"/>
  <c r="P41" i="2"/>
  <c r="Q41" i="2"/>
  <c r="R41" i="2"/>
  <c r="S41" i="2"/>
  <c r="T41" i="2"/>
  <c r="U41" i="2"/>
  <c r="W41" i="2"/>
  <c r="X41" i="2"/>
  <c r="Y41" i="2"/>
  <c r="Z41" i="2"/>
  <c r="B42" i="2"/>
  <c r="C42" i="2"/>
  <c r="D42" i="2"/>
  <c r="E42" i="2"/>
  <c r="F42" i="2"/>
  <c r="G42" i="2"/>
  <c r="H42" i="2"/>
  <c r="I42" i="2"/>
  <c r="J42" i="2"/>
  <c r="K42" i="2"/>
  <c r="L42" i="2"/>
  <c r="M42" i="2"/>
  <c r="N42" i="2"/>
  <c r="O42" i="2"/>
  <c r="P42" i="2"/>
  <c r="Q42" i="2"/>
  <c r="R42" i="2"/>
  <c r="S42" i="2"/>
  <c r="T42" i="2"/>
  <c r="U42" i="2"/>
  <c r="V42" i="2"/>
  <c r="W42" i="2"/>
  <c r="X42" i="2"/>
  <c r="Y42" i="2"/>
  <c r="Z42" i="2"/>
  <c r="B43" i="2"/>
  <c r="C43" i="2"/>
  <c r="D43" i="2"/>
  <c r="E43" i="2"/>
  <c r="F43" i="2"/>
  <c r="G43" i="2"/>
  <c r="H43" i="2"/>
  <c r="I43" i="2"/>
  <c r="J43" i="2"/>
  <c r="K43" i="2"/>
  <c r="L43" i="2"/>
  <c r="M43" i="2"/>
  <c r="N43" i="2"/>
  <c r="O43" i="2"/>
  <c r="P43" i="2"/>
  <c r="Q43" i="2"/>
  <c r="R43" i="2"/>
  <c r="S43" i="2"/>
  <c r="T43" i="2"/>
  <c r="U43" i="2"/>
  <c r="V43" i="2"/>
  <c r="W43" i="2"/>
  <c r="X43" i="2"/>
  <c r="Y43" i="2"/>
  <c r="Z43" i="2"/>
  <c r="B44" i="2"/>
  <c r="C44" i="2"/>
  <c r="D44" i="2"/>
  <c r="E44" i="2"/>
  <c r="F44" i="2"/>
  <c r="G44" i="2"/>
  <c r="H44" i="2"/>
  <c r="I44" i="2"/>
  <c r="J44" i="2"/>
  <c r="K44" i="2"/>
  <c r="L44" i="2"/>
  <c r="M44" i="2"/>
  <c r="N44" i="2"/>
  <c r="O44" i="2"/>
  <c r="P44" i="2"/>
  <c r="Q44" i="2"/>
  <c r="R44" i="2"/>
  <c r="S44" i="2"/>
  <c r="T44" i="2"/>
  <c r="U44" i="2"/>
  <c r="V44" i="2"/>
  <c r="W44" i="2"/>
  <c r="X44" i="2"/>
  <c r="Y44" i="2"/>
  <c r="Z44" i="2"/>
  <c r="B45" i="2"/>
  <c r="C45" i="2"/>
  <c r="D45" i="2"/>
  <c r="E45" i="2"/>
  <c r="F45" i="2"/>
  <c r="G45" i="2"/>
  <c r="H45" i="2"/>
  <c r="I45" i="2"/>
  <c r="J45" i="2"/>
  <c r="K45" i="2"/>
  <c r="L45" i="2"/>
  <c r="M45" i="2"/>
  <c r="N45" i="2"/>
  <c r="O45" i="2"/>
  <c r="P45" i="2"/>
  <c r="Q45" i="2"/>
  <c r="R45" i="2"/>
  <c r="S45" i="2"/>
  <c r="T45" i="2"/>
  <c r="U45" i="2"/>
  <c r="V45" i="2"/>
  <c r="W45" i="2"/>
  <c r="X45" i="2"/>
  <c r="Y45" i="2"/>
  <c r="Z45" i="2"/>
  <c r="B46" i="2"/>
  <c r="C46" i="2"/>
  <c r="D46" i="2"/>
  <c r="E46" i="2"/>
  <c r="F46" i="2"/>
  <c r="G46" i="2"/>
  <c r="H46" i="2"/>
  <c r="I46" i="2"/>
  <c r="J46" i="2"/>
  <c r="K46" i="2"/>
  <c r="L46" i="2"/>
  <c r="M46" i="2"/>
  <c r="N46" i="2"/>
  <c r="O46" i="2"/>
  <c r="P46" i="2"/>
  <c r="Q46" i="2"/>
  <c r="R46" i="2"/>
  <c r="S46" i="2"/>
  <c r="T46" i="2"/>
  <c r="U46" i="2"/>
  <c r="W46" i="2"/>
  <c r="X46" i="2"/>
  <c r="Y46" i="2"/>
  <c r="Z46" i="2"/>
  <c r="B47" i="2"/>
  <c r="C47" i="2"/>
  <c r="D47" i="2"/>
  <c r="E47" i="2"/>
  <c r="F47" i="2"/>
  <c r="G47" i="2"/>
  <c r="H47" i="2"/>
  <c r="I47" i="2"/>
  <c r="J47" i="2"/>
  <c r="K47" i="2"/>
  <c r="L47" i="2"/>
  <c r="M47" i="2"/>
  <c r="N47" i="2"/>
  <c r="O47" i="2"/>
  <c r="P47" i="2"/>
  <c r="Q47" i="2"/>
  <c r="R47" i="2"/>
  <c r="S47" i="2"/>
  <c r="T47" i="2"/>
  <c r="U47" i="2"/>
  <c r="V47" i="2"/>
  <c r="W47" i="2"/>
  <c r="X47" i="2"/>
  <c r="Y47" i="2"/>
  <c r="Z47" i="2"/>
  <c r="B48" i="2"/>
  <c r="C48" i="2"/>
  <c r="D48" i="2"/>
  <c r="E48" i="2"/>
  <c r="F48" i="2"/>
  <c r="G48" i="2"/>
  <c r="H48" i="2"/>
  <c r="I48" i="2"/>
  <c r="J48" i="2"/>
  <c r="K48" i="2"/>
  <c r="L48" i="2"/>
  <c r="M48" i="2"/>
  <c r="N48" i="2"/>
  <c r="O48" i="2"/>
  <c r="P48" i="2"/>
  <c r="Q48" i="2"/>
  <c r="R48" i="2"/>
  <c r="S48" i="2"/>
  <c r="T48" i="2"/>
  <c r="U48" i="2"/>
  <c r="V48" i="2"/>
  <c r="W48" i="2"/>
  <c r="X48" i="2"/>
  <c r="Y48" i="2"/>
  <c r="Z48" i="2"/>
  <c r="B49" i="2"/>
  <c r="C49" i="2"/>
  <c r="D49" i="2"/>
  <c r="E49" i="2"/>
  <c r="F49" i="2"/>
  <c r="G49" i="2"/>
  <c r="H49" i="2"/>
  <c r="I49" i="2"/>
  <c r="J49" i="2"/>
  <c r="K49" i="2"/>
  <c r="L49" i="2"/>
  <c r="M49" i="2"/>
  <c r="N49" i="2"/>
  <c r="O49" i="2"/>
  <c r="P49" i="2"/>
  <c r="Q49" i="2"/>
  <c r="R49" i="2"/>
  <c r="S49" i="2"/>
  <c r="T49" i="2"/>
  <c r="U49" i="2"/>
  <c r="V49" i="2"/>
  <c r="W49" i="2"/>
  <c r="X49" i="2"/>
  <c r="Y49" i="2"/>
  <c r="Z49" i="2"/>
  <c r="B50" i="2"/>
  <c r="C50" i="2"/>
  <c r="D50" i="2"/>
  <c r="E50" i="2"/>
  <c r="F50" i="2"/>
  <c r="G50" i="2"/>
  <c r="H50" i="2"/>
  <c r="I50" i="2"/>
  <c r="J50" i="2"/>
  <c r="K50" i="2"/>
  <c r="L50" i="2"/>
  <c r="M50" i="2"/>
  <c r="N50" i="2"/>
  <c r="O50" i="2"/>
  <c r="P50" i="2"/>
  <c r="Q50" i="2"/>
  <c r="R50" i="2"/>
  <c r="S50" i="2"/>
  <c r="T50" i="2"/>
  <c r="U50" i="2"/>
  <c r="V50" i="2"/>
  <c r="W50" i="2"/>
  <c r="X50" i="2"/>
  <c r="Y50" i="2"/>
  <c r="Z50" i="2"/>
  <c r="B51" i="2"/>
  <c r="C51" i="2"/>
  <c r="D51" i="2"/>
  <c r="E51" i="2"/>
  <c r="F51" i="2"/>
  <c r="G51" i="2"/>
  <c r="H51" i="2"/>
  <c r="I51" i="2"/>
  <c r="J51" i="2"/>
  <c r="K51" i="2"/>
  <c r="L51" i="2"/>
  <c r="M51" i="2"/>
  <c r="N51" i="2"/>
  <c r="O51" i="2"/>
  <c r="P51" i="2"/>
  <c r="Q51" i="2"/>
  <c r="R51" i="2"/>
  <c r="S51" i="2"/>
  <c r="T51" i="2"/>
  <c r="U51" i="2"/>
  <c r="V51" i="2"/>
  <c r="W51" i="2"/>
  <c r="X51" i="2"/>
  <c r="Y51" i="2"/>
  <c r="Z51" i="2"/>
  <c r="B52" i="2"/>
  <c r="C52" i="2"/>
  <c r="D52" i="2"/>
  <c r="E52" i="2"/>
  <c r="F52" i="2"/>
  <c r="G52" i="2"/>
  <c r="H52" i="2"/>
  <c r="I52" i="2"/>
  <c r="J52" i="2"/>
  <c r="K52" i="2"/>
  <c r="L52" i="2"/>
  <c r="M52" i="2"/>
  <c r="N52" i="2"/>
  <c r="O52" i="2"/>
  <c r="P52" i="2"/>
  <c r="Q52" i="2"/>
  <c r="R52" i="2"/>
  <c r="S52" i="2"/>
  <c r="T52" i="2"/>
  <c r="U52" i="2"/>
  <c r="V52" i="2"/>
  <c r="W52" i="2"/>
  <c r="X52" i="2"/>
  <c r="Y52" i="2"/>
  <c r="Z52" i="2"/>
  <c r="B53" i="2"/>
  <c r="C53" i="2"/>
  <c r="D53" i="2"/>
  <c r="E53" i="2"/>
  <c r="F53" i="2"/>
  <c r="G53" i="2"/>
  <c r="H53" i="2"/>
  <c r="I53" i="2"/>
  <c r="J53" i="2"/>
  <c r="K53" i="2"/>
  <c r="L53" i="2"/>
  <c r="M53" i="2"/>
  <c r="N53" i="2"/>
  <c r="O53" i="2"/>
  <c r="P53" i="2"/>
  <c r="Q53" i="2"/>
  <c r="R53" i="2"/>
  <c r="S53" i="2"/>
  <c r="T53" i="2"/>
  <c r="U53" i="2"/>
  <c r="W53" i="2"/>
  <c r="X53" i="2"/>
  <c r="Y53" i="2"/>
  <c r="Z53" i="2"/>
  <c r="B54" i="2"/>
  <c r="C54" i="2"/>
  <c r="D54" i="2"/>
  <c r="E54" i="2"/>
  <c r="F54" i="2"/>
  <c r="G54" i="2"/>
  <c r="H54" i="2"/>
  <c r="I54" i="2"/>
  <c r="J54" i="2"/>
  <c r="K54" i="2"/>
  <c r="L54" i="2"/>
  <c r="M54" i="2"/>
  <c r="N54" i="2"/>
  <c r="O54" i="2"/>
  <c r="P54" i="2"/>
  <c r="Q54" i="2"/>
  <c r="R54" i="2"/>
  <c r="S54" i="2"/>
  <c r="T54" i="2"/>
  <c r="U54" i="2"/>
  <c r="V54" i="2"/>
  <c r="W54" i="2"/>
  <c r="X54" i="2"/>
  <c r="Y54" i="2"/>
  <c r="Z54" i="2"/>
  <c r="B55" i="2"/>
  <c r="C55" i="2"/>
  <c r="D55" i="2"/>
  <c r="E55" i="2"/>
  <c r="F55" i="2"/>
  <c r="G55" i="2"/>
  <c r="H55" i="2"/>
  <c r="I55" i="2"/>
  <c r="J55" i="2"/>
  <c r="K55" i="2"/>
  <c r="L55" i="2"/>
  <c r="M55" i="2"/>
  <c r="N55" i="2"/>
  <c r="O55" i="2"/>
  <c r="P55" i="2"/>
  <c r="Q55" i="2"/>
  <c r="R55" i="2"/>
  <c r="S55" i="2"/>
  <c r="T55" i="2"/>
  <c r="U55" i="2"/>
  <c r="V55" i="2"/>
  <c r="W55" i="2"/>
  <c r="X55" i="2"/>
  <c r="Y55" i="2"/>
  <c r="Z55" i="2"/>
  <c r="B56" i="2"/>
  <c r="C56" i="2"/>
  <c r="D56" i="2"/>
  <c r="E56" i="2"/>
  <c r="F56" i="2"/>
  <c r="G56" i="2"/>
  <c r="H56" i="2"/>
  <c r="I56" i="2"/>
  <c r="J56" i="2"/>
  <c r="K56" i="2"/>
  <c r="L56" i="2"/>
  <c r="M56" i="2"/>
  <c r="N56" i="2"/>
  <c r="O56" i="2"/>
  <c r="P56" i="2"/>
  <c r="Q56" i="2"/>
  <c r="R56" i="2"/>
  <c r="S56" i="2"/>
  <c r="T56" i="2"/>
  <c r="U56" i="2"/>
  <c r="V56" i="2"/>
  <c r="W56" i="2"/>
  <c r="X56" i="2"/>
  <c r="Y56" i="2"/>
  <c r="Z56" i="2"/>
  <c r="B57" i="2"/>
  <c r="C57" i="2"/>
  <c r="D57" i="2"/>
  <c r="E57" i="2"/>
  <c r="F57" i="2"/>
  <c r="G57" i="2"/>
  <c r="H57" i="2"/>
  <c r="I57" i="2"/>
  <c r="J57" i="2"/>
  <c r="K57" i="2"/>
  <c r="L57" i="2"/>
  <c r="M57" i="2"/>
  <c r="N57" i="2"/>
  <c r="O57" i="2"/>
  <c r="P57" i="2"/>
  <c r="Q57" i="2"/>
  <c r="R57" i="2"/>
  <c r="S57" i="2"/>
  <c r="T57" i="2"/>
  <c r="U57" i="2"/>
  <c r="W57" i="2"/>
  <c r="X57" i="2"/>
  <c r="Y57" i="2"/>
  <c r="Z57" i="2"/>
  <c r="B58" i="2"/>
  <c r="C58" i="2"/>
  <c r="D58" i="2"/>
  <c r="E58" i="2"/>
  <c r="F58" i="2"/>
  <c r="G58" i="2"/>
  <c r="H58" i="2"/>
  <c r="I58" i="2"/>
  <c r="J58" i="2"/>
  <c r="K58" i="2"/>
  <c r="L58" i="2"/>
  <c r="M58" i="2"/>
  <c r="N58" i="2"/>
  <c r="O58" i="2"/>
  <c r="P58" i="2"/>
  <c r="Q58" i="2"/>
  <c r="R58" i="2"/>
  <c r="S58" i="2"/>
  <c r="T58" i="2"/>
  <c r="U58" i="2"/>
  <c r="W58" i="2"/>
  <c r="X58" i="2"/>
  <c r="Y58" i="2"/>
  <c r="Z58" i="2"/>
  <c r="B59" i="2"/>
  <c r="C59" i="2"/>
  <c r="D59" i="2"/>
  <c r="E59" i="2"/>
  <c r="F59" i="2"/>
  <c r="G59" i="2"/>
  <c r="H59" i="2"/>
  <c r="I59" i="2"/>
  <c r="J59" i="2"/>
  <c r="K59" i="2"/>
  <c r="L59" i="2"/>
  <c r="M59" i="2"/>
  <c r="N59" i="2"/>
  <c r="O59" i="2"/>
  <c r="P59" i="2"/>
  <c r="Q59" i="2"/>
  <c r="R59" i="2"/>
  <c r="S59" i="2"/>
  <c r="T59" i="2"/>
  <c r="U59" i="2"/>
  <c r="V59" i="2"/>
  <c r="W59" i="2"/>
  <c r="X59" i="2"/>
  <c r="Y59" i="2"/>
  <c r="Z59" i="2"/>
  <c r="B60" i="2"/>
  <c r="C60" i="2"/>
  <c r="D60" i="2"/>
  <c r="E60" i="2"/>
  <c r="F60" i="2"/>
  <c r="G60" i="2"/>
  <c r="H60" i="2"/>
  <c r="I60" i="2"/>
  <c r="J60" i="2"/>
  <c r="K60" i="2"/>
  <c r="L60" i="2"/>
  <c r="M60" i="2"/>
  <c r="N60" i="2"/>
  <c r="O60" i="2"/>
  <c r="P60" i="2"/>
  <c r="Q60" i="2"/>
  <c r="R60" i="2"/>
  <c r="S60" i="2"/>
  <c r="T60" i="2"/>
  <c r="U60" i="2"/>
  <c r="W60" i="2"/>
  <c r="X60" i="2"/>
  <c r="Y60" i="2"/>
  <c r="Z60" i="2"/>
  <c r="B61" i="2"/>
  <c r="C61" i="2"/>
  <c r="D61" i="2"/>
  <c r="E61" i="2"/>
  <c r="F61" i="2"/>
  <c r="G61" i="2"/>
  <c r="H61" i="2"/>
  <c r="I61" i="2"/>
  <c r="J61" i="2"/>
  <c r="K61" i="2"/>
  <c r="L61" i="2"/>
  <c r="M61" i="2"/>
  <c r="N61" i="2"/>
  <c r="O61" i="2"/>
  <c r="P61" i="2"/>
  <c r="Q61" i="2"/>
  <c r="R61" i="2"/>
  <c r="S61" i="2"/>
  <c r="T61" i="2"/>
  <c r="U61" i="2"/>
  <c r="W61" i="2"/>
  <c r="X61" i="2"/>
  <c r="Y61" i="2"/>
  <c r="Z61" i="2"/>
  <c r="B62" i="2"/>
  <c r="C62" i="2"/>
  <c r="D62" i="2"/>
  <c r="E62" i="2"/>
  <c r="F62" i="2"/>
  <c r="G62" i="2"/>
  <c r="H62" i="2"/>
  <c r="I62" i="2"/>
  <c r="J62" i="2"/>
  <c r="K62" i="2"/>
  <c r="L62" i="2"/>
  <c r="M62" i="2"/>
  <c r="N62" i="2"/>
  <c r="O62" i="2"/>
  <c r="P62" i="2"/>
  <c r="Q62" i="2"/>
  <c r="R62" i="2"/>
  <c r="S62" i="2"/>
  <c r="T62" i="2"/>
  <c r="U62" i="2"/>
  <c r="V62" i="2"/>
  <c r="W62" i="2"/>
  <c r="X62" i="2"/>
  <c r="Y62" i="2"/>
  <c r="Z62" i="2"/>
  <c r="B63" i="2"/>
  <c r="C63" i="2"/>
  <c r="D63" i="2"/>
  <c r="E63" i="2"/>
  <c r="F63" i="2"/>
  <c r="G63" i="2"/>
  <c r="H63" i="2"/>
  <c r="I63" i="2"/>
  <c r="J63" i="2"/>
  <c r="K63" i="2"/>
  <c r="L63" i="2"/>
  <c r="M63" i="2"/>
  <c r="N63" i="2"/>
  <c r="O63" i="2"/>
  <c r="P63" i="2"/>
  <c r="Q63" i="2"/>
  <c r="R63" i="2"/>
  <c r="S63" i="2"/>
  <c r="T63" i="2"/>
  <c r="U63" i="2"/>
  <c r="V63" i="2"/>
  <c r="W63" i="2"/>
  <c r="X63" i="2"/>
  <c r="Y63" i="2"/>
  <c r="Z63" i="2"/>
  <c r="B64" i="2"/>
  <c r="C64" i="2"/>
  <c r="D64" i="2"/>
  <c r="E64" i="2"/>
  <c r="F64" i="2"/>
  <c r="G64" i="2"/>
  <c r="H64" i="2"/>
  <c r="I64" i="2"/>
  <c r="J64" i="2"/>
  <c r="K64" i="2"/>
  <c r="L64" i="2"/>
  <c r="M64" i="2"/>
  <c r="N64" i="2"/>
  <c r="O64" i="2"/>
  <c r="P64" i="2"/>
  <c r="Q64" i="2"/>
  <c r="R64" i="2"/>
  <c r="S64" i="2"/>
  <c r="T64" i="2"/>
  <c r="U64" i="2"/>
  <c r="V64" i="2"/>
  <c r="W64" i="2"/>
  <c r="X64" i="2"/>
  <c r="Y64" i="2"/>
  <c r="Z64" i="2"/>
  <c r="B65" i="2"/>
  <c r="C65" i="2"/>
  <c r="D65" i="2"/>
  <c r="E65" i="2"/>
  <c r="F65" i="2"/>
  <c r="G65" i="2"/>
  <c r="H65" i="2"/>
  <c r="I65" i="2"/>
  <c r="J65" i="2"/>
  <c r="K65" i="2"/>
  <c r="L65" i="2"/>
  <c r="M65" i="2"/>
  <c r="N65" i="2"/>
  <c r="O65" i="2"/>
  <c r="P65" i="2"/>
  <c r="Q65" i="2"/>
  <c r="R65" i="2"/>
  <c r="S65" i="2"/>
  <c r="T65" i="2"/>
  <c r="U65" i="2"/>
  <c r="W65" i="2"/>
  <c r="X65" i="2"/>
  <c r="Y65" i="2"/>
  <c r="Z65" i="2"/>
  <c r="B66" i="2"/>
  <c r="C66" i="2"/>
  <c r="D66" i="2"/>
  <c r="E66" i="2"/>
  <c r="F66" i="2"/>
  <c r="G66" i="2"/>
  <c r="H66" i="2"/>
  <c r="I66" i="2"/>
  <c r="J66" i="2"/>
  <c r="K66" i="2"/>
  <c r="L66" i="2"/>
  <c r="M66" i="2"/>
  <c r="N66" i="2"/>
  <c r="O66" i="2"/>
  <c r="P66" i="2"/>
  <c r="Q66" i="2"/>
  <c r="R66" i="2"/>
  <c r="S66" i="2"/>
  <c r="T66" i="2"/>
  <c r="U66" i="2"/>
  <c r="V66" i="2"/>
  <c r="W66" i="2"/>
  <c r="X66" i="2"/>
  <c r="Y66" i="2"/>
  <c r="Z66" i="2"/>
  <c r="B67" i="2"/>
  <c r="C67" i="2"/>
  <c r="D67" i="2"/>
  <c r="E67" i="2"/>
  <c r="F67" i="2"/>
  <c r="G67" i="2"/>
  <c r="H67" i="2"/>
  <c r="I67" i="2"/>
  <c r="J67" i="2"/>
  <c r="K67" i="2"/>
  <c r="L67" i="2"/>
  <c r="M67" i="2"/>
  <c r="N67" i="2"/>
  <c r="O67" i="2"/>
  <c r="P67" i="2"/>
  <c r="Q67" i="2"/>
  <c r="R67" i="2"/>
  <c r="S67" i="2"/>
  <c r="T67" i="2"/>
  <c r="U67" i="2"/>
  <c r="W67" i="2"/>
  <c r="X67" i="2"/>
  <c r="Y67" i="2"/>
  <c r="Z67" i="2"/>
  <c r="B68" i="2"/>
  <c r="C68" i="2"/>
  <c r="D68" i="2"/>
  <c r="E68" i="2"/>
  <c r="F68" i="2"/>
  <c r="G68" i="2"/>
  <c r="H68" i="2"/>
  <c r="I68" i="2"/>
  <c r="J68" i="2"/>
  <c r="K68" i="2"/>
  <c r="L68" i="2"/>
  <c r="M68" i="2"/>
  <c r="N68" i="2"/>
  <c r="O68" i="2"/>
  <c r="P68" i="2"/>
  <c r="Q68" i="2"/>
  <c r="R68" i="2"/>
  <c r="S68" i="2"/>
  <c r="T68" i="2"/>
  <c r="U68" i="2"/>
  <c r="V68" i="2"/>
  <c r="W68" i="2"/>
  <c r="X68" i="2"/>
  <c r="Y68" i="2"/>
  <c r="Z68" i="2"/>
  <c r="B69" i="2"/>
  <c r="C69" i="2"/>
  <c r="D69" i="2"/>
  <c r="E69" i="2"/>
  <c r="F69" i="2"/>
  <c r="G69" i="2"/>
  <c r="H69" i="2"/>
  <c r="I69" i="2"/>
  <c r="J69" i="2"/>
  <c r="K69" i="2"/>
  <c r="L69" i="2"/>
  <c r="M69" i="2"/>
  <c r="N69" i="2"/>
  <c r="O69" i="2"/>
  <c r="P69" i="2"/>
  <c r="Q69" i="2"/>
  <c r="R69" i="2"/>
  <c r="S69" i="2"/>
  <c r="T69" i="2"/>
  <c r="U69" i="2"/>
  <c r="W69" i="2"/>
  <c r="X69" i="2"/>
  <c r="Y69" i="2"/>
  <c r="Z69" i="2"/>
  <c r="B70" i="2"/>
  <c r="C70" i="2"/>
  <c r="D70" i="2"/>
  <c r="E70" i="2"/>
  <c r="F70" i="2"/>
  <c r="G70" i="2"/>
  <c r="H70" i="2"/>
  <c r="I70" i="2"/>
  <c r="J70" i="2"/>
  <c r="K70" i="2"/>
  <c r="L70" i="2"/>
  <c r="M70" i="2"/>
  <c r="N70" i="2"/>
  <c r="O70" i="2"/>
  <c r="P70" i="2"/>
  <c r="Q70" i="2"/>
  <c r="R70" i="2"/>
  <c r="S70" i="2"/>
  <c r="T70" i="2"/>
  <c r="U70" i="2"/>
  <c r="V70" i="2"/>
  <c r="W70" i="2"/>
  <c r="X70" i="2"/>
  <c r="Y70" i="2"/>
  <c r="Z70" i="2"/>
  <c r="B71" i="2"/>
  <c r="C71" i="2"/>
  <c r="D71" i="2"/>
  <c r="E71" i="2"/>
  <c r="F71" i="2"/>
  <c r="G71" i="2"/>
  <c r="H71" i="2"/>
  <c r="I71" i="2"/>
  <c r="J71" i="2"/>
  <c r="K71" i="2"/>
  <c r="L71" i="2"/>
  <c r="M71" i="2"/>
  <c r="N71" i="2"/>
  <c r="O71" i="2"/>
  <c r="P71" i="2"/>
  <c r="Q71" i="2"/>
  <c r="R71" i="2"/>
  <c r="S71" i="2"/>
  <c r="T71" i="2"/>
  <c r="U71" i="2"/>
  <c r="V71" i="2"/>
  <c r="W71" i="2"/>
  <c r="X71" i="2"/>
  <c r="Y71" i="2"/>
  <c r="Z71" i="2"/>
  <c r="B72" i="2"/>
  <c r="C72" i="2"/>
  <c r="D72" i="2"/>
  <c r="E72" i="2"/>
  <c r="F72" i="2"/>
  <c r="G72" i="2"/>
  <c r="H72" i="2"/>
  <c r="I72" i="2"/>
  <c r="J72" i="2"/>
  <c r="K72" i="2"/>
  <c r="L72" i="2"/>
  <c r="M72" i="2"/>
  <c r="N72" i="2"/>
  <c r="O72" i="2"/>
  <c r="P72" i="2"/>
  <c r="Q72" i="2"/>
  <c r="R72" i="2"/>
  <c r="S72" i="2"/>
  <c r="T72" i="2"/>
  <c r="U72" i="2"/>
  <c r="V72" i="2"/>
  <c r="W72" i="2"/>
  <c r="X72" i="2"/>
  <c r="Y72" i="2"/>
  <c r="Z72" i="2"/>
  <c r="B73" i="2"/>
  <c r="C73" i="2"/>
  <c r="D73" i="2"/>
  <c r="E73" i="2"/>
  <c r="F73" i="2"/>
  <c r="G73" i="2"/>
  <c r="H73" i="2"/>
  <c r="I73" i="2"/>
  <c r="J73" i="2"/>
  <c r="K73" i="2"/>
  <c r="L73" i="2"/>
  <c r="M73" i="2"/>
  <c r="N73" i="2"/>
  <c r="O73" i="2"/>
  <c r="P73" i="2"/>
  <c r="Q73" i="2"/>
  <c r="R73" i="2"/>
  <c r="S73" i="2"/>
  <c r="T73" i="2"/>
  <c r="U73" i="2"/>
  <c r="W73" i="2"/>
  <c r="X73" i="2"/>
  <c r="Y73" i="2"/>
  <c r="Z73" i="2"/>
  <c r="B74" i="2"/>
  <c r="C74" i="2"/>
  <c r="D74" i="2"/>
  <c r="E74" i="2"/>
  <c r="F74" i="2"/>
  <c r="G74" i="2"/>
  <c r="H74" i="2"/>
  <c r="I74" i="2"/>
  <c r="J74" i="2"/>
  <c r="K74" i="2"/>
  <c r="L74" i="2"/>
  <c r="M74" i="2"/>
  <c r="N74" i="2"/>
  <c r="O74" i="2"/>
  <c r="P74" i="2"/>
  <c r="Q74" i="2"/>
  <c r="R74" i="2"/>
  <c r="S74" i="2"/>
  <c r="T74" i="2"/>
  <c r="U74" i="2"/>
  <c r="W74" i="2"/>
  <c r="X74" i="2"/>
  <c r="Y74" i="2"/>
  <c r="Z74" i="2"/>
  <c r="B75" i="2"/>
  <c r="C75" i="2"/>
  <c r="D75" i="2"/>
  <c r="E75" i="2"/>
  <c r="F75" i="2"/>
  <c r="G75" i="2"/>
  <c r="H75" i="2"/>
  <c r="I75" i="2"/>
  <c r="J75" i="2"/>
  <c r="K75" i="2"/>
  <c r="L75" i="2"/>
  <c r="M75" i="2"/>
  <c r="N75" i="2"/>
  <c r="O75" i="2"/>
  <c r="P75" i="2"/>
  <c r="Q75" i="2"/>
  <c r="R75" i="2"/>
  <c r="S75" i="2"/>
  <c r="T75" i="2"/>
  <c r="U75" i="2"/>
  <c r="V75" i="2"/>
  <c r="W75" i="2"/>
  <c r="X75" i="2"/>
  <c r="Y75" i="2"/>
  <c r="Z75" i="2"/>
  <c r="B76" i="2"/>
  <c r="C76" i="2"/>
  <c r="D76" i="2"/>
  <c r="E76" i="2"/>
  <c r="F76" i="2"/>
  <c r="G76" i="2"/>
  <c r="H76" i="2"/>
  <c r="I76" i="2"/>
  <c r="J76" i="2"/>
  <c r="K76" i="2"/>
  <c r="L76" i="2"/>
  <c r="M76" i="2"/>
  <c r="N76" i="2"/>
  <c r="O76" i="2"/>
  <c r="P76" i="2"/>
  <c r="Q76" i="2"/>
  <c r="R76" i="2"/>
  <c r="S76" i="2"/>
  <c r="T76" i="2"/>
  <c r="U76" i="2"/>
  <c r="V76" i="2"/>
  <c r="W76" i="2"/>
  <c r="X76" i="2"/>
  <c r="Y76" i="2"/>
  <c r="Z76" i="2"/>
  <c r="B77" i="2"/>
  <c r="C77" i="2"/>
  <c r="D77" i="2"/>
  <c r="E77" i="2"/>
  <c r="F77" i="2"/>
  <c r="G77" i="2"/>
  <c r="H77" i="2"/>
  <c r="I77" i="2"/>
  <c r="J77" i="2"/>
  <c r="K77" i="2"/>
  <c r="L77" i="2"/>
  <c r="M77" i="2"/>
  <c r="N77" i="2"/>
  <c r="O77" i="2"/>
  <c r="P77" i="2"/>
  <c r="Q77" i="2"/>
  <c r="R77" i="2"/>
  <c r="S77" i="2"/>
  <c r="T77" i="2"/>
  <c r="U77" i="2"/>
  <c r="V77" i="2"/>
  <c r="W77" i="2"/>
  <c r="X77" i="2"/>
  <c r="Y77" i="2"/>
  <c r="Z77" i="2"/>
  <c r="B78" i="2"/>
  <c r="C78" i="2"/>
  <c r="D78" i="2"/>
  <c r="E78" i="2"/>
  <c r="F78" i="2"/>
  <c r="G78" i="2"/>
  <c r="H78" i="2"/>
  <c r="I78" i="2"/>
  <c r="J78" i="2"/>
  <c r="K78" i="2"/>
  <c r="L78" i="2"/>
  <c r="M78" i="2"/>
  <c r="N78" i="2"/>
  <c r="O78" i="2"/>
  <c r="P78" i="2"/>
  <c r="Q78" i="2"/>
  <c r="R78" i="2"/>
  <c r="S78" i="2"/>
  <c r="T78" i="2"/>
  <c r="U78" i="2"/>
  <c r="V78" i="2"/>
  <c r="W78" i="2"/>
  <c r="X78" i="2"/>
  <c r="Y78" i="2"/>
  <c r="Z78" i="2"/>
  <c r="B79" i="2"/>
  <c r="C79" i="2"/>
  <c r="D79" i="2"/>
  <c r="E79" i="2"/>
  <c r="F79" i="2"/>
  <c r="G79" i="2"/>
  <c r="H79" i="2"/>
  <c r="I79" i="2"/>
  <c r="J79" i="2"/>
  <c r="K79" i="2"/>
  <c r="L79" i="2"/>
  <c r="M79" i="2"/>
  <c r="N79" i="2"/>
  <c r="O79" i="2"/>
  <c r="P79" i="2"/>
  <c r="Q79" i="2"/>
  <c r="R79" i="2"/>
  <c r="S79" i="2"/>
  <c r="T79" i="2"/>
  <c r="U79" i="2"/>
  <c r="V79" i="2"/>
  <c r="W79" i="2"/>
  <c r="X79" i="2"/>
  <c r="Y79" i="2"/>
  <c r="Z79" i="2"/>
  <c r="B80" i="2"/>
  <c r="C80" i="2"/>
  <c r="D80" i="2"/>
  <c r="E80" i="2"/>
  <c r="F80" i="2"/>
  <c r="G80" i="2"/>
  <c r="H80" i="2"/>
  <c r="I80" i="2"/>
  <c r="J80" i="2"/>
  <c r="K80" i="2"/>
  <c r="L80" i="2"/>
  <c r="M80" i="2"/>
  <c r="N80" i="2"/>
  <c r="O80" i="2"/>
  <c r="P80" i="2"/>
  <c r="Q80" i="2"/>
  <c r="R80" i="2"/>
  <c r="S80" i="2"/>
  <c r="T80" i="2"/>
  <c r="U80" i="2"/>
  <c r="V80" i="2"/>
  <c r="W80" i="2"/>
  <c r="X80" i="2"/>
  <c r="Y80" i="2"/>
  <c r="Z80" i="2"/>
  <c r="B81" i="2"/>
  <c r="C81" i="2"/>
  <c r="D81" i="2"/>
  <c r="E81" i="2"/>
  <c r="F81" i="2"/>
  <c r="G81" i="2"/>
  <c r="H81" i="2"/>
  <c r="I81" i="2"/>
  <c r="J81" i="2"/>
  <c r="K81" i="2"/>
  <c r="L81" i="2"/>
  <c r="M81" i="2"/>
  <c r="N81" i="2"/>
  <c r="O81" i="2"/>
  <c r="P81" i="2"/>
  <c r="Q81" i="2"/>
  <c r="R81" i="2"/>
  <c r="S81" i="2"/>
  <c r="T81" i="2"/>
  <c r="U81" i="2"/>
  <c r="V81" i="2"/>
  <c r="W81" i="2"/>
  <c r="X81" i="2"/>
  <c r="Y81" i="2"/>
  <c r="Z81" i="2"/>
  <c r="B82" i="2"/>
  <c r="C82" i="2"/>
  <c r="D82" i="2"/>
  <c r="E82" i="2"/>
  <c r="F82" i="2"/>
  <c r="G82" i="2"/>
  <c r="H82" i="2"/>
  <c r="I82" i="2"/>
  <c r="J82" i="2"/>
  <c r="K82" i="2"/>
  <c r="L82" i="2"/>
  <c r="M82" i="2"/>
  <c r="N82" i="2"/>
  <c r="O82" i="2"/>
  <c r="P82" i="2"/>
  <c r="Q82" i="2"/>
  <c r="R82" i="2"/>
  <c r="S82" i="2"/>
  <c r="T82" i="2"/>
  <c r="U82" i="2"/>
  <c r="V82" i="2"/>
  <c r="W82" i="2"/>
  <c r="X82" i="2"/>
  <c r="Y82" i="2"/>
  <c r="Z82" i="2"/>
  <c r="B83" i="2"/>
  <c r="C83" i="2"/>
  <c r="D83" i="2"/>
  <c r="E83" i="2"/>
  <c r="F83" i="2"/>
  <c r="G83" i="2"/>
  <c r="H83" i="2"/>
  <c r="I83" i="2"/>
  <c r="J83" i="2"/>
  <c r="K83" i="2"/>
  <c r="L83" i="2"/>
  <c r="M83" i="2"/>
  <c r="N83" i="2"/>
  <c r="O83" i="2"/>
  <c r="P83" i="2"/>
  <c r="Q83" i="2"/>
  <c r="R83" i="2"/>
  <c r="S83" i="2"/>
  <c r="T83" i="2"/>
  <c r="U83" i="2"/>
  <c r="V83" i="2"/>
  <c r="W83" i="2"/>
  <c r="X83" i="2"/>
  <c r="Y83" i="2"/>
  <c r="Z83" i="2"/>
  <c r="B84" i="2"/>
  <c r="C84" i="2"/>
  <c r="D84" i="2"/>
  <c r="E84" i="2"/>
  <c r="F84" i="2"/>
  <c r="G84" i="2"/>
  <c r="H84" i="2"/>
  <c r="I84" i="2"/>
  <c r="J84" i="2"/>
  <c r="K84" i="2"/>
  <c r="L84" i="2"/>
  <c r="M84" i="2"/>
  <c r="N84" i="2"/>
  <c r="O84" i="2"/>
  <c r="P84" i="2"/>
  <c r="Q84" i="2"/>
  <c r="R84" i="2"/>
  <c r="S84" i="2"/>
  <c r="T84" i="2"/>
  <c r="U84" i="2"/>
  <c r="W84" i="2"/>
  <c r="X84" i="2"/>
  <c r="Y84" i="2"/>
  <c r="Z84" i="2"/>
  <c r="B85" i="2"/>
  <c r="C85" i="2"/>
  <c r="D85" i="2"/>
  <c r="E85" i="2"/>
  <c r="F85" i="2"/>
  <c r="G85" i="2"/>
  <c r="H85" i="2"/>
  <c r="I85" i="2"/>
  <c r="J85" i="2"/>
  <c r="K85" i="2"/>
  <c r="L85" i="2"/>
  <c r="M85" i="2"/>
  <c r="N85" i="2"/>
  <c r="O85" i="2"/>
  <c r="P85" i="2"/>
  <c r="Q85" i="2"/>
  <c r="R85" i="2"/>
  <c r="S85" i="2"/>
  <c r="T85" i="2"/>
  <c r="U85" i="2"/>
  <c r="W85" i="2"/>
  <c r="X85" i="2"/>
  <c r="Y85" i="2"/>
  <c r="Z85" i="2"/>
  <c r="B86" i="2"/>
  <c r="C86" i="2"/>
  <c r="D86" i="2"/>
  <c r="E86" i="2"/>
  <c r="F86" i="2"/>
  <c r="G86" i="2"/>
  <c r="H86" i="2"/>
  <c r="I86" i="2"/>
  <c r="J86" i="2"/>
  <c r="K86" i="2"/>
  <c r="L86" i="2"/>
  <c r="M86" i="2"/>
  <c r="N86" i="2"/>
  <c r="O86" i="2"/>
  <c r="P86" i="2"/>
  <c r="Q86" i="2"/>
  <c r="R86" i="2"/>
  <c r="S86" i="2"/>
  <c r="T86" i="2"/>
  <c r="U86" i="2"/>
  <c r="V86" i="2"/>
  <c r="W86" i="2"/>
  <c r="X86" i="2"/>
  <c r="Y86" i="2"/>
  <c r="Z86" i="2"/>
  <c r="B87" i="2"/>
  <c r="C87" i="2"/>
  <c r="D87" i="2"/>
  <c r="E87" i="2"/>
  <c r="F87" i="2"/>
  <c r="G87" i="2"/>
  <c r="H87" i="2"/>
  <c r="I87" i="2"/>
  <c r="J87" i="2"/>
  <c r="K87" i="2"/>
  <c r="L87" i="2"/>
  <c r="M87" i="2"/>
  <c r="N87" i="2"/>
  <c r="O87" i="2"/>
  <c r="P87" i="2"/>
  <c r="Q87" i="2"/>
  <c r="R87" i="2"/>
  <c r="S87" i="2"/>
  <c r="T87" i="2"/>
  <c r="U87" i="2"/>
  <c r="W87" i="2"/>
  <c r="X87" i="2"/>
  <c r="Y87" i="2"/>
  <c r="Z87" i="2"/>
  <c r="B88" i="2"/>
  <c r="C88" i="2"/>
  <c r="D88" i="2"/>
  <c r="E88" i="2"/>
  <c r="F88" i="2"/>
  <c r="G88" i="2"/>
  <c r="H88" i="2"/>
  <c r="I88" i="2"/>
  <c r="J88" i="2"/>
  <c r="K88" i="2"/>
  <c r="L88" i="2"/>
  <c r="M88" i="2"/>
  <c r="N88" i="2"/>
  <c r="O88" i="2"/>
  <c r="P88" i="2"/>
  <c r="Q88" i="2"/>
  <c r="R88" i="2"/>
  <c r="S88" i="2"/>
  <c r="T88" i="2"/>
  <c r="U88" i="2"/>
  <c r="W88" i="2"/>
  <c r="X88" i="2"/>
  <c r="Y88" i="2"/>
  <c r="Z88" i="2"/>
  <c r="B89" i="2"/>
  <c r="C89" i="2"/>
  <c r="D89" i="2"/>
  <c r="E89" i="2"/>
  <c r="F89" i="2"/>
  <c r="G89" i="2"/>
  <c r="H89" i="2"/>
  <c r="I89" i="2"/>
  <c r="J89" i="2"/>
  <c r="K89" i="2"/>
  <c r="L89" i="2"/>
  <c r="M89" i="2"/>
  <c r="N89" i="2"/>
  <c r="O89" i="2"/>
  <c r="P89" i="2"/>
  <c r="Q89" i="2"/>
  <c r="R89" i="2"/>
  <c r="S89" i="2"/>
  <c r="T89" i="2"/>
  <c r="U89" i="2"/>
  <c r="V89" i="2"/>
  <c r="W89" i="2"/>
  <c r="X89" i="2"/>
  <c r="Y89" i="2"/>
  <c r="Z89" i="2"/>
  <c r="B90" i="2"/>
  <c r="C90" i="2"/>
  <c r="D90" i="2"/>
  <c r="E90" i="2"/>
  <c r="F90" i="2"/>
  <c r="G90" i="2"/>
  <c r="H90" i="2"/>
  <c r="I90" i="2"/>
  <c r="J90" i="2"/>
  <c r="K90" i="2"/>
  <c r="L90" i="2"/>
  <c r="M90" i="2"/>
  <c r="N90" i="2"/>
  <c r="O90" i="2"/>
  <c r="P90" i="2"/>
  <c r="Q90" i="2"/>
  <c r="R90" i="2"/>
  <c r="S90" i="2"/>
  <c r="T90" i="2"/>
  <c r="U90" i="2"/>
  <c r="V90" i="2"/>
  <c r="W90" i="2"/>
  <c r="X90" i="2"/>
  <c r="Y90" i="2"/>
  <c r="Z90" i="2"/>
  <c r="B91" i="2"/>
  <c r="C91" i="2"/>
  <c r="D91" i="2"/>
  <c r="E91" i="2"/>
  <c r="F91" i="2"/>
  <c r="G91" i="2"/>
  <c r="H91" i="2"/>
  <c r="I91" i="2"/>
  <c r="J91" i="2"/>
  <c r="K91" i="2"/>
  <c r="L91" i="2"/>
  <c r="M91" i="2"/>
  <c r="N91" i="2"/>
  <c r="O91" i="2"/>
  <c r="P91" i="2"/>
  <c r="Q91" i="2"/>
  <c r="R91" i="2"/>
  <c r="S91" i="2"/>
  <c r="T91" i="2"/>
  <c r="U91" i="2"/>
  <c r="V91" i="2"/>
  <c r="W91" i="2"/>
  <c r="X91" i="2"/>
  <c r="Y91" i="2"/>
  <c r="Z91" i="2"/>
  <c r="B92" i="2"/>
  <c r="C92" i="2"/>
  <c r="D92" i="2"/>
  <c r="E92" i="2"/>
  <c r="F92" i="2"/>
  <c r="G92" i="2"/>
  <c r="H92" i="2"/>
  <c r="I92" i="2"/>
  <c r="J92" i="2"/>
  <c r="K92" i="2"/>
  <c r="L92" i="2"/>
  <c r="M92" i="2"/>
  <c r="N92" i="2"/>
  <c r="O92" i="2"/>
  <c r="P92" i="2"/>
  <c r="Q92" i="2"/>
  <c r="R92" i="2"/>
  <c r="S92" i="2"/>
  <c r="T92" i="2"/>
  <c r="U92" i="2"/>
  <c r="V92" i="2"/>
  <c r="W92" i="2"/>
  <c r="X92" i="2"/>
  <c r="Y92" i="2"/>
  <c r="Z92" i="2"/>
  <c r="B93" i="2"/>
  <c r="C93" i="2"/>
  <c r="D93" i="2"/>
  <c r="E93" i="2"/>
  <c r="F93" i="2"/>
  <c r="G93" i="2"/>
  <c r="H93" i="2"/>
  <c r="I93" i="2"/>
  <c r="J93" i="2"/>
  <c r="K93" i="2"/>
  <c r="L93" i="2"/>
  <c r="M93" i="2"/>
  <c r="N93" i="2"/>
  <c r="O93" i="2"/>
  <c r="P93" i="2"/>
  <c r="Q93" i="2"/>
  <c r="R93" i="2"/>
  <c r="S93" i="2"/>
  <c r="T93" i="2"/>
  <c r="U93" i="2"/>
  <c r="V93" i="2"/>
  <c r="W93" i="2"/>
  <c r="X93" i="2"/>
  <c r="Y93" i="2"/>
  <c r="Z93" i="2"/>
  <c r="B94" i="2"/>
  <c r="C94" i="2"/>
  <c r="D94" i="2"/>
  <c r="E94" i="2"/>
  <c r="F94" i="2"/>
  <c r="G94" i="2"/>
  <c r="H94" i="2"/>
  <c r="I94" i="2"/>
  <c r="J94" i="2"/>
  <c r="K94" i="2"/>
  <c r="L94" i="2"/>
  <c r="M94" i="2"/>
  <c r="N94" i="2"/>
  <c r="O94" i="2"/>
  <c r="P94" i="2"/>
  <c r="Q94" i="2"/>
  <c r="R94" i="2"/>
  <c r="S94" i="2"/>
  <c r="T94" i="2"/>
  <c r="U94" i="2"/>
  <c r="V94" i="2"/>
  <c r="W94" i="2"/>
  <c r="X94" i="2"/>
  <c r="Y94" i="2"/>
  <c r="Z94" i="2"/>
  <c r="B95" i="2"/>
  <c r="C95" i="2"/>
  <c r="D95" i="2"/>
  <c r="E95" i="2"/>
  <c r="F95" i="2"/>
  <c r="G95" i="2"/>
  <c r="H95" i="2"/>
  <c r="I95" i="2"/>
  <c r="J95" i="2"/>
  <c r="K95" i="2"/>
  <c r="L95" i="2"/>
  <c r="M95" i="2"/>
  <c r="N95" i="2"/>
  <c r="O95" i="2"/>
  <c r="P95" i="2"/>
  <c r="Q95" i="2"/>
  <c r="R95" i="2"/>
  <c r="S95" i="2"/>
  <c r="T95" i="2"/>
  <c r="U95" i="2"/>
  <c r="V95" i="2"/>
  <c r="W95" i="2"/>
  <c r="X95" i="2"/>
  <c r="Y95" i="2"/>
  <c r="Z95" i="2"/>
  <c r="B96" i="2"/>
  <c r="C96" i="2"/>
  <c r="D96" i="2"/>
  <c r="E96" i="2"/>
  <c r="F96" i="2"/>
  <c r="G96" i="2"/>
  <c r="H96" i="2"/>
  <c r="I96" i="2"/>
  <c r="J96" i="2"/>
  <c r="K96" i="2"/>
  <c r="L96" i="2"/>
  <c r="M96" i="2"/>
  <c r="N96" i="2"/>
  <c r="O96" i="2"/>
  <c r="P96" i="2"/>
  <c r="Q96" i="2"/>
  <c r="R96" i="2"/>
  <c r="S96" i="2"/>
  <c r="T96" i="2"/>
  <c r="U96" i="2"/>
  <c r="V96" i="2"/>
  <c r="W96" i="2"/>
  <c r="X96" i="2"/>
  <c r="Y96" i="2"/>
  <c r="Z96" i="2"/>
  <c r="B97" i="2"/>
  <c r="C97" i="2"/>
  <c r="D97" i="2"/>
  <c r="E97" i="2"/>
  <c r="F97" i="2"/>
  <c r="G97" i="2"/>
  <c r="H97" i="2"/>
  <c r="I97" i="2"/>
  <c r="J97" i="2"/>
  <c r="K97" i="2"/>
  <c r="L97" i="2"/>
  <c r="M97" i="2"/>
  <c r="N97" i="2"/>
  <c r="O97" i="2"/>
  <c r="P97" i="2"/>
  <c r="Q97" i="2"/>
  <c r="R97" i="2"/>
  <c r="S97" i="2"/>
  <c r="T97" i="2"/>
  <c r="U97" i="2"/>
  <c r="V97" i="2"/>
  <c r="W97" i="2"/>
  <c r="X97" i="2"/>
  <c r="Y97" i="2"/>
  <c r="Z97" i="2"/>
  <c r="B98" i="2"/>
  <c r="C98" i="2"/>
  <c r="D98" i="2"/>
  <c r="E98" i="2"/>
  <c r="F98" i="2"/>
  <c r="G98" i="2"/>
  <c r="H98" i="2"/>
  <c r="I98" i="2"/>
  <c r="J98" i="2"/>
  <c r="K98" i="2"/>
  <c r="L98" i="2"/>
  <c r="M98" i="2"/>
  <c r="N98" i="2"/>
  <c r="O98" i="2"/>
  <c r="P98" i="2"/>
  <c r="Q98" i="2"/>
  <c r="R98" i="2"/>
  <c r="S98" i="2"/>
  <c r="T98" i="2"/>
  <c r="U98" i="2"/>
  <c r="W98" i="2"/>
  <c r="X98" i="2"/>
  <c r="Y98" i="2"/>
  <c r="Z98" i="2"/>
  <c r="B99" i="2"/>
  <c r="C99" i="2"/>
  <c r="D99" i="2"/>
  <c r="E99" i="2"/>
  <c r="F99" i="2"/>
  <c r="G99" i="2"/>
  <c r="H99" i="2"/>
  <c r="I99" i="2"/>
  <c r="J99" i="2"/>
  <c r="K99" i="2"/>
  <c r="L99" i="2"/>
  <c r="M99" i="2"/>
  <c r="N99" i="2"/>
  <c r="O99" i="2"/>
  <c r="P99" i="2"/>
  <c r="Q99" i="2"/>
  <c r="R99" i="2"/>
  <c r="S99" i="2"/>
  <c r="T99" i="2"/>
  <c r="U99" i="2"/>
  <c r="W99" i="2"/>
  <c r="X99" i="2"/>
  <c r="Y99" i="2"/>
  <c r="Z99" i="2"/>
  <c r="B100" i="2"/>
  <c r="C100" i="2"/>
  <c r="D100" i="2"/>
  <c r="E100" i="2"/>
  <c r="F100" i="2"/>
  <c r="G100" i="2"/>
  <c r="H100" i="2"/>
  <c r="I100" i="2"/>
  <c r="J100" i="2"/>
  <c r="K100" i="2"/>
  <c r="L100" i="2"/>
  <c r="M100" i="2"/>
  <c r="N100" i="2"/>
  <c r="O100" i="2"/>
  <c r="P100" i="2"/>
  <c r="Q100" i="2"/>
  <c r="R100" i="2"/>
  <c r="S100" i="2"/>
  <c r="T100" i="2"/>
  <c r="U100" i="2"/>
  <c r="W100" i="2"/>
  <c r="X100" i="2"/>
  <c r="Y100" i="2"/>
  <c r="Z100" i="2"/>
  <c r="B101" i="2"/>
  <c r="C101" i="2"/>
  <c r="D101" i="2"/>
  <c r="E101" i="2"/>
  <c r="F101" i="2"/>
  <c r="G101" i="2"/>
  <c r="H101" i="2"/>
  <c r="I101" i="2"/>
  <c r="J101" i="2"/>
  <c r="K101" i="2"/>
  <c r="L101" i="2"/>
  <c r="M101" i="2"/>
  <c r="N101" i="2"/>
  <c r="O101" i="2"/>
  <c r="P101" i="2"/>
  <c r="Q101" i="2"/>
  <c r="R101" i="2"/>
  <c r="S101" i="2"/>
  <c r="T101" i="2"/>
  <c r="U101" i="2"/>
  <c r="V101" i="2"/>
  <c r="W101" i="2"/>
  <c r="X101" i="2"/>
  <c r="Y101" i="2"/>
  <c r="Z101" i="2"/>
  <c r="B102" i="2"/>
  <c r="C102" i="2"/>
  <c r="D102" i="2"/>
  <c r="E102" i="2"/>
  <c r="F102" i="2"/>
  <c r="G102" i="2"/>
  <c r="H102" i="2"/>
  <c r="I102" i="2"/>
  <c r="J102" i="2"/>
  <c r="K102" i="2"/>
  <c r="L102" i="2"/>
  <c r="M102" i="2"/>
  <c r="N102" i="2"/>
  <c r="O102" i="2"/>
  <c r="P102" i="2"/>
  <c r="Q102" i="2"/>
  <c r="R102" i="2"/>
  <c r="S102" i="2"/>
  <c r="T102" i="2"/>
  <c r="U102" i="2"/>
  <c r="W102" i="2"/>
  <c r="X102" i="2"/>
  <c r="Y102" i="2"/>
  <c r="Z102" i="2"/>
  <c r="B103" i="2"/>
  <c r="C103" i="2"/>
  <c r="D103" i="2"/>
  <c r="E103" i="2"/>
  <c r="F103" i="2"/>
  <c r="G103" i="2"/>
  <c r="H103" i="2"/>
  <c r="I103" i="2"/>
  <c r="J103" i="2"/>
  <c r="K103" i="2"/>
  <c r="L103" i="2"/>
  <c r="M103" i="2"/>
  <c r="N103" i="2"/>
  <c r="O103" i="2"/>
  <c r="P103" i="2"/>
  <c r="Q103" i="2"/>
  <c r="R103" i="2"/>
  <c r="S103" i="2"/>
  <c r="T103" i="2"/>
  <c r="U103" i="2"/>
  <c r="W103" i="2"/>
  <c r="X103" i="2"/>
  <c r="Y103" i="2"/>
  <c r="Z103" i="2"/>
  <c r="C3" i="2"/>
  <c r="D3" i="2"/>
  <c r="E3" i="2"/>
  <c r="F3" i="2"/>
  <c r="G3" i="2"/>
  <c r="H3" i="2"/>
  <c r="I3" i="2"/>
  <c r="J3" i="2"/>
  <c r="K3" i="2"/>
  <c r="L3" i="2"/>
  <c r="M3" i="2"/>
  <c r="N3" i="2"/>
  <c r="O3" i="2"/>
  <c r="P3" i="2"/>
  <c r="Q3" i="2"/>
  <c r="R3" i="2"/>
  <c r="S3" i="2"/>
  <c r="T3" i="2"/>
  <c r="U3" i="2"/>
  <c r="V3" i="2"/>
  <c r="W3" i="2"/>
  <c r="X3" i="2"/>
  <c r="Y3" i="2"/>
  <c r="Z3" i="2"/>
  <c r="B3" i="2"/>
  <c r="U22" i="1"/>
  <c r="V23" i="2" s="1"/>
  <c r="U102" i="1"/>
  <c r="V103" i="2" s="1"/>
  <c r="U72" i="1"/>
  <c r="V73" i="2" s="1"/>
  <c r="U37" i="1"/>
  <c r="V38" i="2" s="1"/>
  <c r="U101" i="1"/>
  <c r="V102" i="2" s="1"/>
  <c r="U57" i="1"/>
  <c r="V58" i="2" s="1"/>
  <c r="U35" i="1"/>
  <c r="V36" i="2" s="1"/>
  <c r="U97" i="1"/>
  <c r="V98" i="2" s="1"/>
  <c r="U19" i="1"/>
  <c r="V20" i="2" s="1"/>
  <c r="U99" i="1"/>
  <c r="V100" i="2" s="1"/>
  <c r="U82" i="1"/>
  <c r="U73" i="1"/>
  <c r="V74" i="2" s="1"/>
  <c r="U93" i="1"/>
  <c r="U56" i="1"/>
  <c r="V57" i="2" s="1"/>
  <c r="U98" i="1"/>
  <c r="V99" i="2" s="1"/>
  <c r="U66" i="1"/>
  <c r="V67" i="2" s="1"/>
  <c r="U84" i="1"/>
  <c r="V85" i="2" s="1"/>
  <c r="U32" i="1"/>
  <c r="V33" i="2" s="1"/>
  <c r="U64" i="1"/>
  <c r="V65" i="2" s="1"/>
  <c r="U40" i="1"/>
  <c r="V41" i="2" s="1"/>
  <c r="U21" i="1"/>
  <c r="V22" i="2" s="1"/>
  <c r="U60" i="1"/>
  <c r="V61" i="2" s="1"/>
  <c r="U16" i="1"/>
  <c r="V17" i="2" s="1"/>
  <c r="U59" i="1"/>
  <c r="V60" i="2" s="1"/>
  <c r="U68" i="1"/>
  <c r="V69" i="2" s="1"/>
  <c r="U86" i="1"/>
  <c r="V87" i="2" s="1"/>
  <c r="U5" i="1"/>
  <c r="V6" i="2" s="1"/>
  <c r="U9" i="1"/>
  <c r="V10" i="2" s="1"/>
  <c r="U83" i="1"/>
  <c r="V84" i="2" s="1"/>
  <c r="U87" i="1"/>
  <c r="V88" i="2" s="1"/>
  <c r="U6" i="1"/>
  <c r="V7" i="2" s="1"/>
  <c r="U18" i="1"/>
  <c r="V19" i="2" s="1"/>
  <c r="U79" i="1"/>
  <c r="U45" i="1"/>
  <c r="V46" i="2" s="1"/>
  <c r="U52" i="1"/>
  <c r="V53" i="2" s="1"/>
  <c r="X1" i="2" l="1"/>
  <c r="H1" i="2"/>
  <c r="M1" i="2"/>
  <c r="W1" i="2"/>
  <c r="G1" i="2"/>
  <c r="E1" i="2"/>
  <c r="V1" i="2"/>
  <c r="T1" i="2"/>
  <c r="D1" i="2"/>
  <c r="S1" i="2"/>
  <c r="C1" i="2"/>
  <c r="P1" i="2"/>
  <c r="O1" i="2"/>
  <c r="F1" i="2"/>
  <c r="N1" i="2"/>
  <c r="Q1" i="2"/>
  <c r="R1" i="2"/>
  <c r="B1" i="2"/>
  <c r="K1" i="2"/>
  <c r="Z1" i="2"/>
  <c r="J1" i="2"/>
  <c r="L1" i="2"/>
  <c r="Y1" i="2"/>
  <c r="I1" i="2"/>
  <c r="U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000-000004000000}">
      <text>
        <r>
          <rPr>
            <sz val="11"/>
            <color theme="1"/>
            <rFont val="Calibri"/>
            <scheme val="minor"/>
          </rPr>
          <t>If UN partner, try to specify country or Regional Bureau
	-Jonathan Tep</t>
        </r>
      </text>
    </comment>
    <comment ref="O1" authorId="0" shapeId="0" xr:uid="{00000000-0006-0000-0000-000003000000}">
      <text>
        <r>
          <rPr>
            <sz val="11"/>
            <color theme="1"/>
            <rFont val="Calibri"/>
            <scheme val="minor"/>
          </rPr>
          <t>include DPG if applicable
	-Jonathan Tep</t>
        </r>
      </text>
    </comment>
    <comment ref="U51" authorId="0" shapeId="0" xr:uid="{00000000-0006-0000-0000-000002000000}">
      <text>
        <r>
          <rPr>
            <sz val="11"/>
            <color theme="1"/>
            <rFont val="Calibri"/>
            <scheme val="minor"/>
          </rPr>
          <t>Could estimate the population of Myanmar on facebook as the user reach. It's around 19M in 2019
	-david.njagah@undp.org</t>
        </r>
      </text>
    </comment>
    <comment ref="U55" authorId="0" shapeId="0" xr:uid="{00000000-0006-0000-0000-000001000000}">
      <text>
        <r>
          <rPr>
            <sz val="11"/>
            <color theme="1"/>
            <rFont val="Calibri"/>
            <scheme val="minor"/>
          </rPr>
          <t>Needs an estimation of the 5 cities in India. Could estimate each city at 100k as per research from google https://worldpopulationreview.com/countries/cities/india#:~:text=India%20has%2048%20cities%20with,with%20a%20population%20of%20people.
	-david.njagah@undp.org
No worries for now
	-Mike Rios
Okay cool
	-david.njagah@undp.org</t>
        </r>
      </text>
    </comment>
  </commentList>
</comments>
</file>

<file path=xl/sharedStrings.xml><?xml version="1.0" encoding="utf-8"?>
<sst xmlns="http://schemas.openxmlformats.org/spreadsheetml/2006/main" count="2159" uniqueCount="1742">
  <si>
    <t>Solution Name</t>
  </si>
  <si>
    <t>One sentence summary</t>
  </si>
  <si>
    <t>Pic</t>
  </si>
  <si>
    <t>Organization</t>
  </si>
  <si>
    <t>The Problem</t>
  </si>
  <si>
    <t>Solution Summary</t>
  </si>
  <si>
    <t>Impact</t>
  </si>
  <si>
    <t>How it works</t>
  </si>
  <si>
    <t>How does this Solution Bridge the Digital Divide?</t>
  </si>
  <si>
    <t>Past/Current Partners</t>
  </si>
  <si>
    <t>Active Countries</t>
  </si>
  <si>
    <t>Plans for Expansion</t>
  </si>
  <si>
    <t>Expansion Plans (Countries)</t>
  </si>
  <si>
    <t>Website URL</t>
  </si>
  <si>
    <t xml:space="preserve">Technology </t>
  </si>
  <si>
    <t>Thematic Area(s)</t>
  </si>
  <si>
    <t>Sub-Category</t>
  </si>
  <si>
    <t>SDG(s)</t>
  </si>
  <si>
    <t>Digital Public Good</t>
  </si>
  <si>
    <t>UN Solution</t>
  </si>
  <si>
    <t>Users Tally</t>
  </si>
  <si>
    <t>Regions</t>
  </si>
  <si>
    <t>Video URL</t>
  </si>
  <si>
    <t>Image URL</t>
  </si>
  <si>
    <t>Tally of Technology</t>
  </si>
  <si>
    <t>AIME Console</t>
  </si>
  <si>
    <t>Big data and analytics of global diseases using predictive platforms to steer the future of public health.</t>
  </si>
  <si>
    <t>AIME</t>
  </si>
  <si>
    <t>Governments are usually underfunded and understaffed, with talented personnel having to execute multiple roles such as data cleaning and analysis (many of which have not received formal training in this aspect). We help these public health government officials by making it easier to use big data and analytics.</t>
  </si>
  <si>
    <t>Developed and implemented the "Bloomberg Terminal" for public health: a data-driven digital platform that enables public health officials to make better decisions. The AIME Console can predict disease outbreaks 30 days in advance, with an 80%+ accuracy rate, making it the first world-renowned technological breakthrough in epidemiology and data science.</t>
  </si>
  <si>
    <t xml:space="preserve">AIME Console became the de facto technology used during the COVID-19 pandemic in Selangor (Malaysia). The platform helped officials reduce uncertainty in decisions by providing concrete data and allowing rapid implementation of solutions (directly impacting the 5.7 million inhabitants of the state). 
Helped tackle Zika and Chikungunya outbreaks during the Rio Olympics (Brazil). </t>
  </si>
  <si>
    <t xml:space="preserve">Step 1: Working with governments to assess their public health data analysis capabilities. 
Step 2: Providing one or multiple platforms to improve and digitise data.  
Step 3: Training public health officials at every level on how the platform can maximize planning efforts, improve operations, and reduce disease burden.
Step 4: After the platform has been implemented additional services such as support or mobile app solutions are offered. </t>
  </si>
  <si>
    <t>By helping public health government officials increase the usage of information technology, we help contribute toward a country's digital transformation. The solution changes the way the public sector works by allowing evidence-based decision and policy making and policies and impact society through our different technologies.</t>
  </si>
  <si>
    <t>WHO, WTO, Microsoft, Plan International, Harvard, Prudential</t>
  </si>
  <si>
    <t>Brazil, Malaysia</t>
  </si>
  <si>
    <t>Looking to expand in Southeast Asian countries and to Latin America.</t>
  </si>
  <si>
    <t>Global</t>
  </si>
  <si>
    <t>https://aime.life/</t>
  </si>
  <si>
    <t>SaaS</t>
  </si>
  <si>
    <t>Health</t>
  </si>
  <si>
    <t>Health Governance, Disease Management, Data Analytics</t>
  </si>
  <si>
    <t>SDG 3: Good health and well-being, SDG 9: Industry, innovation and infrastructure, SDG 11: Sustainable cities and communities</t>
  </si>
  <si>
    <t>No</t>
  </si>
  <si>
    <t>https://youtu.be/2v0aXsZMPh0</t>
  </si>
  <si>
    <t>https://digitalx.undp.org/images/solutions/AIME.png</t>
  </si>
  <si>
    <t>Akojo Market</t>
  </si>
  <si>
    <t>E-commerce market that bridges digital divide for women artisans</t>
  </si>
  <si>
    <t>Akojo Market is specifically tackling the lack of opportunity for earning decent income that women, particularly in the informal sector, are able to earn. This has a direct negative impact on their children, their communities and long term prospects. Many of the women (and men) in their communities are skilled at their traditional craft and produce beautiful homeware, accessories and clothing in environmentally considered ways. Akojo are seeking to bring these crafts to international consumers and elevate the products, whilst shining a light on the heritage and skills of these talented makers.</t>
  </si>
  <si>
    <t xml:space="preserve">Akojo works closely with artisan makers to understand what they need and how they can work within the global logistics and retail systems. By merging technology with human understanding, Akojo onboards artisans and brands to their online marketplace allowing them to easily receive revenue from sales. </t>
  </si>
  <si>
    <t xml:space="preserve">Currently working with over 10,000 individuals.
Represent more than 60 brands. </t>
  </si>
  <si>
    <t xml:space="preserve">Step 1: Individual makers and brands request to join the Akojo platform.
Step 2: Once accepted, they are onboarded and are able to sell their products and share their stories.
Step 3: Via mobile banking and other payment methods, sales revenue is redistributed to the vendor. 
</t>
  </si>
  <si>
    <t xml:space="preserve">This digital solution offers easy ways for brands to upload products, obtain guidance on product imagery, sustainable manufacturing processes, and community initiatives such as accelerator programs. It targets individuals in rural locations with limited connectivity and literacy. </t>
  </si>
  <si>
    <t xml:space="preserve">F Lane (sponsored by the Vodafone Institute and Yunus Social Business), Impact Central (UK). </t>
  </si>
  <si>
    <t>18 countries</t>
  </si>
  <si>
    <t xml:space="preserve">Seeking to onboard 100 more brands in the next year. </t>
  </si>
  <si>
    <t>http://akojomarket.com/</t>
  </si>
  <si>
    <t>Marketplace, White Label</t>
  </si>
  <si>
    <t>Inclusive Growth, Gender</t>
  </si>
  <si>
    <t>E-commerce, Livelihoods</t>
  </si>
  <si>
    <t>SDG 8: Decent work and economic growth, SDG 10: Reduced inequalities, SDG 12: Responsible consumption and production</t>
  </si>
  <si>
    <t>https://vimeo.com/714046056</t>
  </si>
  <si>
    <t>https://digitalx.undp.org/images/solutions/akojo-marketplace.png</t>
  </si>
  <si>
    <t>AmDTx</t>
  </si>
  <si>
    <t>Improving mental healthcare for refugees, combat medics, humanitarians, and combatants.</t>
  </si>
  <si>
    <t>Mobio Interactive</t>
  </si>
  <si>
    <t xml:space="preserve">AmDTx aims to solve the problem of current healthcare standards not being able to address the global mental health crisis by leveraging the latest advancements in computer vision, AI and digital psychotherapy, to provide effective and accessible healthcare for patients. Compared to similar companies in the space, MI’s competitive advantage is efficacy-driven personalisation at scale. They achieve this via objective quantification of mental wellbeing via 30-second smartphone selfie videos captured before and after the patient engages with therapy. </t>
  </si>
  <si>
    <t>To address the exploding demand for efficacious mental healthcare on a global scale, Mobio Interactive has developed and commercialised an AI-powered digital theragnostic platform that delivers clinically-validated psychotherapy programmes. These programmes are personalised to every patient using digital biomarkers that quantify human brain states without relying on a wearable.</t>
  </si>
  <si>
    <t>Over 25,000 individuals from 175 nations have engaged with psychotherapy available via AmDTx.
99.6% of the 25,000 show an overall drop in self-perceived stress following resilience training. 
96.7% of the 25,000 show an overall drop in objective stress.</t>
  </si>
  <si>
    <t>Step 1: Signing distribution and licensing agreements with payors and healthcare providers to distribute the AmDTx platform to policyholders and patients. 
Step 2: AmDTx users create an account through their respective providers via a simple landing page and use the same credentials to access AmDTx.
Step 3: AmDTx automatically reconfigures to match the user's specific needs. For example, if the user is a refugee of the Ukraine war and receives AmDTx via a humanitarian source, AmDTx will take the user to the therapeutic and resilience content specifically created for Ukrainian refugees. 
Step 4: After continued use, AmDTx uses the objective measures of mental well-being to learn what forms of therapy are most effective for each user and continues to personalise accordingly. 
Step 5: When possible, de-identified data from AmDTx (or identified data in the case of hospital EHR integration) is channelled back to the original provider to assist with population health management and clinical decision-making.</t>
  </si>
  <si>
    <t>AmDTx supports the digitally illiterate with a remote psychotherapist and/or coach who is able to support the user in understanding how the platform works. The solution also ensures that the colourblind and visually impaired are still able to use the product effortlessly. AmDTx solves the problem of limited connectivity by enabling a solution that only requires intermittent access to the internet.</t>
  </si>
  <si>
    <t>Biomedical Zone, SOSV, H+ Digital Health Innovation Programme, JLABS, OBIO, Vienna Startup Package</t>
  </si>
  <si>
    <t>More than 170 countries</t>
  </si>
  <si>
    <t xml:space="preserve">Looking to support displaced persons &amp; refugees. For example, designing specific content for the 12M Ukrainians that have fled their homes. Additionally looking to provide mental training for combatants, specifically mental training for resolve, moral and PTSD prevention. Finally, we aim to work with combat medics, humanitarians, logistics, resilience training, emotional strength training, and PTSD prevention. </t>
  </si>
  <si>
    <t>Ukraine and other countries with displaced persons and refugees</t>
  </si>
  <si>
    <t>https://www.mobiointeractive.com/</t>
  </si>
  <si>
    <t>SaaS, Whitelabel, AI</t>
  </si>
  <si>
    <t>Crisis, Health</t>
  </si>
  <si>
    <t>Diagnostics, Disease Management, Information Systems</t>
  </si>
  <si>
    <t>SDG 3: Good health and well-being, SDG 11: Sustainable cities and communities, SDG 16: Peace, justice and strong institutions</t>
  </si>
  <si>
    <t>https://youtu.be/vT0tZMeHyWE</t>
  </si>
  <si>
    <t>https://digitalx.undp.org/images/solutions/AMDTx.jpeg</t>
  </si>
  <si>
    <t>Aselo</t>
  </si>
  <si>
    <t>Modernizing processes of crisis response helplines.</t>
  </si>
  <si>
    <t xml:space="preserve">Beneficent Technology, Inc. </t>
  </si>
  <si>
    <t xml:space="preserve">Aselo was co-designed with ten child helplines and every feature and capability they added was based on helpline needs. They have already proven that the platform is equally useful to the general crisis response movement, having already expanded to support a gender-based violence helpline and internet-harm helpline.
</t>
  </si>
  <si>
    <t>Aselo is an open-source contact center platform that modernizes the work of crisis response helplines by enabling callers and texters to reach out to helplines using their preferred communications channels including voice, webchat, SMS, and social media channels.</t>
  </si>
  <si>
    <t>Aselo has helped nearly 15,000 children and youths in Zambia and over 4,000 youths in South Africa.</t>
  </si>
  <si>
    <t>Step 1: Working with crisis response helplines to upgrade and modernize their technology, expanding the ways children and adults can reach out for help
Step 2: Children and adults reach out for help via phone or text-based channels (SMS, web chat, social media channels). 
Step 3: Counselors provide counselling, referrals, and other types of support. 
Step 4: For serious cases, the creation of police reports for direct response, as well as providing a case management system is maintained to ensure follow-up action.</t>
  </si>
  <si>
    <t xml:space="preserve">Aselo is designed to serve even those with the most basic of telephones by providing free phone calls. Its technology is fundamentally more accessible to people with disabilities since it offers multiple modalities for connecting (not just voice calls for those who can speak and hear). </t>
  </si>
  <si>
    <t>One Family Foundation, Child Helpline International, the End Violence Fund, Twilio.org, Schmidt Futures, Facebook and the Jenesis Group</t>
  </si>
  <si>
    <t>Zambia, South Africa, Ethiopia, Malawi, Brazil, Jamaica</t>
  </si>
  <si>
    <t>Aselo will go live in India and the Philippines before the end of 2022. Funding has been provided by the End Violence Fund to bring Aselo to Zimbabwe, Chile, and Thailand (grant funding through May 2024). There is also funding to bring Aselo to the United Kingdom (Revenge Porn Hotline), and Colombia as well as a partnership with Kids Help Phone to bring Aselo to Canada. Aselo expects to have signed up and/or launched at least 50 helplines by the end of 2025.</t>
  </si>
  <si>
    <t xml:space="preserve">Global with immediate plans for Philippines, Zimbabwe, Chile, Thailand, and Colombia </t>
  </si>
  <si>
    <t>techmatters.org; aselo.org</t>
  </si>
  <si>
    <t>Open Source</t>
  </si>
  <si>
    <t>Crisis, Gender</t>
  </si>
  <si>
    <t>Beneficiary Communication, Connectivity</t>
  </si>
  <si>
    <t>SDG 3: Good health and well-being, SDG 5: Gender equality, SDG 10: Reduced inequalities</t>
  </si>
  <si>
    <t>RBA, RBLAC</t>
  </si>
  <si>
    <t>https://youtu.be/WbBLGN-ez2M</t>
  </si>
  <si>
    <t>https://digitalx.undp.org/images/solutions/Aselo-interface.png</t>
  </si>
  <si>
    <t>Audiopedia</t>
  </si>
  <si>
    <t>Using digital audio to provide accessible knowledge to marginalized populations.</t>
  </si>
  <si>
    <t>URIDU gGmbH</t>
  </si>
  <si>
    <t>Audiopedia's target problem is illiteracy in women and girls in the Global South since by them being non-readers, they do not have access to even the simplest knowledge, especially in rural areas lacking basic infrastructure.</t>
  </si>
  <si>
    <t>Audiopedia provides accessible knowledge to marginalized populations using digital audio.</t>
  </si>
  <si>
    <t>2M illiterate women and girls were sensitized about gender-based violence and menstrual health leading to several referrals to women's aid collectives (Nigeria).
17.280 beneficiaries were sensitized about Leprosy and COVID leading to 31 COVID-19 cases and 18 cases of leprosy being diagnosed (India).
400 illiterate women resisting COVID vaccinations in a refugee camp in Northern Uganda were provided information about the vaccination, leading to 200 vaccinations.
5M people in 21 countries have had access to accurate and relevant information about COVID-19 and are empowered in order to counteract misinformation.</t>
  </si>
  <si>
    <t xml:space="preserve">Step 1: Working with NGOs or governments to identify their Social and Behavior Change Communication (SBCC) goals.
Step 2: Develop a localized, customized, open digital solution that fits the needs of beneficiaries and follows the digital principles. Beneficiaries are involved in the content creation process. The digital solution can often be developed by local stakeholders. 
Step 3: NGOs/Governments perform their digital Social and Behavior Change Communication (SBCC) narrowcasting campaign and evaluate constantly. 
Step 4: The localized digital solution is open-sourced and made available to the public. It can now be used as a starting point for other digital solutions. </t>
  </si>
  <si>
    <t xml:space="preserve">Audiopedia provides a number of technology options for making information accessible regardless of connectivity or access to proper infrastructures.  </t>
  </si>
  <si>
    <t>GIZ Smart Development Fund (SDF) funded by BMZ and EU, UNLOCK accelerator (Wikimedia Germany), Hatch Colab Accelerator Program (Geneva), The 48 Percent Foundation, and CorrelAid.</t>
  </si>
  <si>
    <t>More than 21 countries</t>
  </si>
  <si>
    <t>Audiopedia aims to cover all countries in the southern hemisphere. Currently they are focusedon sub-saharan Africa, India, and Pakistan.</t>
  </si>
  <si>
    <t>www.audiopedia.org</t>
  </si>
  <si>
    <t>Gender, Inclusive Growth, Crisis</t>
  </si>
  <si>
    <t>Beneficiary Communication, Coordination, Digital Skills &amp; Literacy</t>
  </si>
  <si>
    <t>SDG 3: Good health and well-being, SDG 4: Quality education, SDG 5: Gender equality</t>
  </si>
  <si>
    <t>https://youtu.be/mFFEhhGmW28</t>
  </si>
  <si>
    <t>https://digitalx.undp.org/images/solutions/audiopedia.jpg</t>
  </si>
  <si>
    <t>Babele</t>
  </si>
  <si>
    <t>Digital workspace to manage innovation programs and engage large stakeholder networks.</t>
  </si>
  <si>
    <t>Many public and private organizations continue to struggle with innovating in the area of sustainable development. Teams across different geographies often work in silos. The lack of transparency and poor knowledge transfer often brings different groups to “reinvent the wheel”. Relevant experiences are not shared across organizations, causing a deficit in peer-learning and collaboration.</t>
  </si>
  <si>
    <t>Babele offers an all-in-one digital workspace to manage innovation programs and engage large stakeholder networks in idea generation, strategic planning, business development, rapid experimentation, online advisory, and peer-learning. Babele is specialised in developing innovation frameworks and digital tools aimed at engaging large stakeholder networks in co-developing innovative and sustainable strategies and business models - without letting the process degenerate into chaos. Their software supports innovators in the co-development of sustainable strategy – by combining open business modelling with e-learning and crowd-mentoring. The platform is also used to run idea incubation, startup acceleration, and intrapreneurship programs.</t>
  </si>
  <si>
    <t>Helped 100+ impact-innovation programs better organize their programs and networks.
Delivered better capacity building to 2,500 impact ventures spread across 113 countries.</t>
  </si>
  <si>
    <t>Step 1: Create and customize the digital innovation ecosystem for the organization.
Step 2: Define the innovation and sustainability frameworks that will be used.
Step 3: Draw the ideal user journey for each stakeholder group based on how each group creates and captures value through the process.
Step 4: Define the minimum set of activities to effectively engage participants and tailor the onboarding material based on everyone's role.
Step 5: Create a tailored facilitation strategy to effectively coordinate online and offline interaction. 
Step 6: Validate successful user behaviour through rapid experimentation and continued support.</t>
  </si>
  <si>
    <t>As a social enterprise, Babele provides digital services to social innovation programs based in developing countries, at a discounted price. Moreover, they run accelerator programs that are targeting innovators spread across the global south.</t>
  </si>
  <si>
    <t>UNDP, WFP, Stanford University, Google, Impact Hub, the World Economic Forum, Ashoka, British Council, Impact Booster, Rockstart Impact, Yunus &amp; Youth</t>
  </si>
  <si>
    <t>116 countries</t>
  </si>
  <si>
    <t>Babele aims to become the global digital ecosystem for social innovation. It already hosts sustainability-driven programs from Stanford University, Google, Impact Hub, UNDP, the World Economic Forum, the World Food Program, etc. and a global network of impact ventures spread across 116 countries.
The plan is to grow its existing network with 100 new impact innovation programs by the end of 2023</t>
  </si>
  <si>
    <t>www.babele.co</t>
  </si>
  <si>
    <t>Other</t>
  </si>
  <si>
    <t>Fintech, Coordination, Learning &amp; Training</t>
  </si>
  <si>
    <t>SDG 17: Partnerships for the goals</t>
  </si>
  <si>
    <t>https://youtu.be/CD7l0evsdfk</t>
  </si>
  <si>
    <t>https://digitalx.undp.org/images/solutions/Babele.png</t>
  </si>
  <si>
    <t>Bahmni</t>
  </si>
  <si>
    <t>Hospital Information Management System (HMIS) and EMR software for low-resource settings.</t>
  </si>
  <si>
    <t>The Bahmni Coalition</t>
  </si>
  <si>
    <t>The main problems that Bahmni seeks to address are; Missing or incomplete patient health history due to paper records, Lack of integration across systems,  Leverage available technical capacity, Difficult to use systems that get in the way rather than support healthcare providers, Digital Health Equity and many others. Bahmni target market is LMICand LDC and is used in more than 50 countries.</t>
  </si>
  <si>
    <t>Bahmni has created an open source Hospital Information Management System (HMIS) and Electronic Medical Record (EMR) software for low-resource settings. Bahmni wants to provide a high-quality, free, open source solution that is comparable to the best tools available in high income countries.</t>
  </si>
  <si>
    <t xml:space="preserve">As of 2019, Bahmni has been used in over 500 sites in over 50 countries. During that same time period, over two million patient records have been created in Bahmni by over four thousand users. </t>
  </si>
  <si>
    <t>Step 1: An implementation partner facilitates discussions to understand the institution’s requirements. Based on this, they provide an initial proposal with cost and time estimates.
Step 2: The institution selects an implementation partner based on the proposals considering cost and any value-added services. An implementation plan is finalized with a pricing quote for the project.
Step 3: Implementation partners arrange the necessary infrastructure facilities such as hardware (both end-user and server) and networking. The coalition partners configure Bahmni based on the requirements identified. Custom forms and data sets needed to support the workflow at the institution are configured. Acceptance tests are conducted with a smaller set of users to get feedback and tweak the system according to needs.
Step 4: Implementation partners provide end-user training to various groups of users such as clinicians, nursing staff, front-office staff and administrators. Roll-out is typically phased by department or location. Users start using the system.
Step 7: The institution typically engages either the implementation partner or a different local partner to help them with any ongoing hardware/software issues and to continue to adapt the system for use. If there are in-house staff responsible for maintaining the system, they use the Bahmni community channels or discussion forums to seek support.</t>
  </si>
  <si>
    <t xml:space="preserve">Bahmni was specifically designed to work in low-connectivity settings. It can be easily installed on-premise and supported without the need for software development skills. Bahmni is highly configurable and supports many different features without the need for technical expertise. Using the Bahmni Connect mobile app, users have the possibility to do offline work and sync data back to a central server. </t>
  </si>
  <si>
    <t>Digital Square, Thoughtworks, DPG Alliance.</t>
  </si>
  <si>
    <t>Over 50 countries</t>
  </si>
  <si>
    <t>Currently working with India's National Health Authority (NHA) to create a lightweight version of Bahmni for use in small clinics and hospitals. This new version called Bahmni Lite for Clinics will be offered as a Software as a Service (SaaS) and aims to be an affordable solution that providers can easily adopt. This model and product can be expanded to other Low and Middle Income Countries (LMICs).</t>
  </si>
  <si>
    <t>https://www.bahmni.org/</t>
  </si>
  <si>
    <t>Open Source, Whitelabel, SaaS, Digital Public Good.</t>
  </si>
  <si>
    <t xml:space="preserve">Medical Records, Information Systems, Community Health </t>
  </si>
  <si>
    <t>SDG 10: Reduced inequalities, SDG 3: Good health and well-being</t>
  </si>
  <si>
    <t>Yes</t>
  </si>
  <si>
    <t>https://www.youtube.com/watch?v=HvyqwcdftRw&amp;list=PLzknGpbejfSw3aOwuTbjUDdmtXvLjgyD6&amp;index=1</t>
  </si>
  <si>
    <t>https://digitalx.undp.org/images/solutions/bahmni.png</t>
  </si>
  <si>
    <t xml:space="preserve">Beacon </t>
  </si>
  <si>
    <t xml:space="preserve">Emergency dispatch platform for local responders. </t>
  </si>
  <si>
    <t>Trek Medics International</t>
  </si>
  <si>
    <t xml:space="preserve">Beacon has focused its energies in designing a more practical computer-aided dispatch (CAD) solutions to cover larger areas with greater efficiency and lower costs, making it fully possible to deliver emergency care anywhere. Despite the rapid proliferation of mobile phone connectivity, Beacon claims approximately 80% of the world’s population is unable to quickly find assistance in an emergency situation. Today, the rapid emergence and penetration of mobile phone networks across the globe has created a unique opportunity to do away with legacy technologies and innovate new and improved emergency dispatching solutions that fit the digital age. The near-universal accessibility of mobile phone and Internet technologies are what Beacon has used to improve the coordination of scalable emergency response networks and increase community resilience, particularly in resource-limited settings where legacy CAD systems are neither affordable nor appropriate. 
</t>
  </si>
  <si>
    <t>Beacon is a cloud-based emergency dispatch platform that allows communities to alert, coordinate, and track local responders using any mobile device, with or without the Internet.</t>
  </si>
  <si>
    <t>Malawi: averaged 7,000-12,000 incoming calls per month, with approximately 500 responders. 
Somalia: averaged 500-1,000 emergencies dispatched per month in urban areas, with approximately 75 responders. 
Puerto Rico: averaged 300-400 emergencies dispatched per month in rural areas, with approximately 150 responders.</t>
  </si>
  <si>
    <t>Step 1: Identify and partner with formal and/or informal response groups that are actively responding to emergencies 
Step 2: Integrating Beacon platform into operations. 
Step 3: Training is provided for dispatchers (2 hours max) and responders (30 minutes max) through table-top exercises and live simulations. 
Step 4: Beacon begins coordinating live response activities. 
Step 5: Where necessary, system scaling begins to alert more responders in more areas.</t>
  </si>
  <si>
    <t xml:space="preserve">The platform provides support to informal, unstructured response groups and networks where affordable and/or appropriate emergency communications solutions are unavailable. </t>
  </si>
  <si>
    <t>MIT Solve Unbundle Policing Accelerator, USAID, Google, World Bank, Cisco, Twilio, PagerDuty, NewRelic, CRC, US Coast Guard, NetHope</t>
  </si>
  <si>
    <t xml:space="preserve">Malawi, Puerto Rico, Somalia </t>
  </si>
  <si>
    <t xml:space="preserve">Currently planning to expand to multiple countries with ICRC, including Syria, Myanmar, and South Sudan.  </t>
  </si>
  <si>
    <t>www.trekmedics.org/beacon/</t>
  </si>
  <si>
    <t>SaaS, Whitelabel</t>
  </si>
  <si>
    <t xml:space="preserve">Digital Health, Social Safety Nets </t>
  </si>
  <si>
    <t>SDG 3: Good health and well-being, SDG 10: Reduced inequalities, SDG 11: Sustainable cities and communities</t>
  </si>
  <si>
    <t>RBA, RBAS</t>
  </si>
  <si>
    <t>https://www.youtube.com/watch?v=PhIzQD6PPds</t>
  </si>
  <si>
    <t>https://digitalx.undp.org/images/solutions/beacon.jpeg</t>
  </si>
  <si>
    <t>Bioverse</t>
  </si>
  <si>
    <t>Using drones and AI to help communites manage forest resources sustainably.</t>
  </si>
  <si>
    <t xml:space="preserve">Bioverse’s target problem is deforestation and the destruction of forest ecosystems. The way that rainforests are valued by today’s economy creates financial incentives to cut them down and convert them to other uses. However, healthy rainforests are full of valuable non-timber forest products that have the potential to enrich forest-dwelling communities in a sustainable fashion. Without technology, it can be difficult to locate these valuable species or to coordinate their harvest effectively. </t>
  </si>
  <si>
    <t>Bioverse's mission is to change the way humans do business with nature. Bioverse has developed expertise in drone and satellite-based forest inventory services that produce maps for community harvesters to use. These are all powered by the artificial intelligence algorithms developed to identify valuable species, such as the Brazil Nut Tree. Bioverse prioritises partnerships with organisations that have longstanding relationships with forest-dwelling communities so that they can further understand the needs and economic realities on the ground.</t>
  </si>
  <si>
    <t>Helped 155 families from the Alto Trombetas River Basin to increase Brazil Nut harvesting, by locating 5 -18 times more trees than previously known.</t>
  </si>
  <si>
    <t>Step 1: With companies that use non-timber forest products or with harvesting cooperatives, Bioverse identifies areas where further harvest activities are possible, legally and logistically. 
Step 2: In conjunction with the communities and families that harvest from these areas, they conduct aerial surveys. 
Step 3: Based on successful species identifications, they generate in-hand Abundance Maps for the harvesters that indicate precisely where the relevant species can be found. 
Step 4. Training harvesters in the use of these in-hand abundance maps and offering any necessary technological support.</t>
  </si>
  <si>
    <t xml:space="preserve">Forest-dwelling communities often lack connectivity and are therefore less digitally literate. Early users found it more comfortable to use maps that Bioverse has printed for them rather than using an in-hand mobile app. Bioverse is committed to serving these communities at whatever level of technological comfort they have achieved. </t>
  </si>
  <si>
    <t>UNICEF Innovation, Singularity University, Google, NASA</t>
  </si>
  <si>
    <t>Brazil</t>
  </si>
  <si>
    <t xml:space="preserve">Based on preliminary discussions, Peru or Colombia are likely to be the next areas to scale towards. They are also in discussion with a partnership team in Costa Rica. </t>
  </si>
  <si>
    <t>Peru, Colombia, Costa RIca</t>
  </si>
  <si>
    <t>https://www.bioverse.io/</t>
  </si>
  <si>
    <t>Open Source, AI</t>
  </si>
  <si>
    <t>Climate, Inclusive Growth</t>
  </si>
  <si>
    <t>Livelihoods, Digital Skills &amp; Literacy, Mapping</t>
  </si>
  <si>
    <t>Decent work and economic growth, Life on land, Climate action</t>
  </si>
  <si>
    <t>https://vimeo.com/537902287</t>
  </si>
  <si>
    <t>https://digitalx.undp.org/images/solutions/bioverse.jpeg</t>
  </si>
  <si>
    <t>Bluetown</t>
  </si>
  <si>
    <t>Connecting offline communities with solar wifi and local cloud services.</t>
  </si>
  <si>
    <t>Bluetown rural connectivity platform seeks to break down the multi-faceted barriers to digital adoption and has been developed in collaboration with a variety of partners, including governments, impact start-ups, donors and tech giants, and notably, also NGOs, such as CARE, PLAN International, and The Hunger Project, who have facilitated participatory workshops on user-needs and understandings of socio-cultural barriers to digital adoption. Learnings from that include the importance of connecting spaces where women feel comfortable congregating as well as flexible lease-to-own models to increase device penetration. Furthermore, Bluetown has participated in the UNDP SDG Accelerator which included stakeholder engagement and peer reviews with UN entities and experts. Bluetown also has a formal partnership with the University of Copenhagen which has informed our model through ethnographic research on the digital gender divide.</t>
  </si>
  <si>
    <t>Bluetown bridges the digital divide and enables economic empowerment by connecting underserved communities to high-speed internet, ICT capacity training and user-free access to curated digital content and services.</t>
  </si>
  <si>
    <t>The platform is available at more than 6,000 underserved locations (covering 2.5M+ people). 
More than 10,000 women in rural communities have undergone formal digital capacity training.</t>
  </si>
  <si>
    <t>Step 1: Identifying underserved rural communities and connecting them through in-house developed solar-powered Wi-Fi solutions. 
Step 2: Partnering with governments, NGOs, and/or companies who work on the ground in communities. 
Step 3: Identifying content and service providers that match user needs and then making them available on the free-to-use content platform LOCAL CLOUD. 
Step 4: Implementing digital capacity-building sessions and own-to-lease device models to increase the potential base of adopters. 
Step 5: Hiring local digital champions to market services and continuous capacity building. 
Step 6: Monitoring adoption, usage, and impact through the Impact Management Framework and implementing tailored activities for user groups trailing behind.</t>
  </si>
  <si>
    <t>Its mission is to connect the unconnected by specifically targeting communities with limited connectivity and population groups who are underrepresented in digital services. Moreover, it allows governments and NGOs to curate content and services which allows access to low-income users access - even when they cannot afford data.</t>
  </si>
  <si>
    <t>UNDP SDG Accelerator, UNDP Business Call to Action (Impact Champions Programme),  CARE, PLAN International, and The Hunger Project</t>
  </si>
  <si>
    <t>Ghana, India</t>
  </si>
  <si>
    <t>Bluetown has established a formal entity to expand to Nigeria within the next 12-24 months and has secured funding to increase engagement in Mozambique at the beginning of 2023.</t>
  </si>
  <si>
    <t>Mozambique, Nigeria</t>
  </si>
  <si>
    <t>www.bluetown.com</t>
  </si>
  <si>
    <t>Whitelabel</t>
  </si>
  <si>
    <t>Inclusive Growth</t>
  </si>
  <si>
    <t>Connectivity</t>
  </si>
  <si>
    <t>SDG 5: Gender equality, SDG 8: Decent work and economic growth, SDG 9: Industry, innovation and infrastructure</t>
  </si>
  <si>
    <t>https://www.youtube.com/watch?v=cFGRB0-v7Rg&amp;t=1s</t>
  </si>
  <si>
    <t>https://digitalx.undp.org/images/solutions/bluetown.jpg</t>
  </si>
  <si>
    <t>Breeze Technologies</t>
  </si>
  <si>
    <t>Low-cost indoor and outdoor air quality sensors.</t>
  </si>
  <si>
    <t>Air pollution is the single biggest environmental health threat of our time, killing 7 million people and costing the world economy 5 trillion USD per year. Data-driven decision-making remains unfeasible as sensing equipment is expensive, stakeholders lack the necessary knowledge to analyse the data, and suitable interventions are unknown. Breeze deploys its own low-cost air quality sensors that detect all common air pollutants. Thanks to an artificial intelligence-based cloud calibration technology, data gathered by these sensors is comparable to public monitoring networks in quality and accuracy. Based on the gathered data and external data sources a hyperlocal map of air quality is generated. Air quality challenges are matched with a catalogue of more than 3.500 clean air actions and their potential impact in a local implementation is calculated. An artificial intelligence then recommends the most efficient interventions for local challenges, potentially raising the effectiveness of clean air action plans by 10 X. Part of our projects is regularly deploying air quality sensors with local citizens as "clean air champions", enabling them to tell stories about air pollution in their neighborhoods, sharing air quality data with the public through digital means like our citizen portal, as well as through events, and work with governments to develop, implement and track the success of clean air action plans. To facilitate our work with the public, we regularly work with focus groups consisting of our customers (i.e. members of the municipal administration), as well as citizens and environmental NGOs.</t>
  </si>
  <si>
    <t xml:space="preserve">Breeze deploys its own low-cost air quality sensors that detect all common air pollutants. Thanks to an artificial intelligence-based cloud calibration technology, data gathered by these sensors are comparable to public monitoring networks in quality and accuracy. Based on the gathered data and external data sources a hyper-local map of air quality is generated. Air quality challenges are matched with a catalogue of more than 3.500 clean air actions and their potential impact in a local implementation is calculated. AI then recommends the most efficient interventions for local challenges, potentially raising the effectiveness of clean air action plans by 10x. </t>
  </si>
  <si>
    <t xml:space="preserve">Improved air quality by more than 10% based on recommended clean air actions in cities where active. </t>
  </si>
  <si>
    <t>Step 1: Working with municipalities and/or governments to develop an air quality monitoring and communications plan for a specific area. 
Step 2: Source citizens as sensor hosts and air quality champions through social media, local posters, and other means. 
Step 3: Deploy air quality sensors with selected champions in the local neighbourhoods, as well as public infrastructure like street lights. 
Step 4: After initial system calibration, the data is shared with the public through different apps and widgets.
Step 5: After an agreed timeframe, conduct an in-depth analysis of the data to identify issues and trends, deliver recommendations for clean air actions, and conduct local events with municipal stakeholders and citizens explaining the findings. 
Step 6: Supported by Breeze Technologies, the municipality implements clean air actions.
Step 7: Track the success of clean air actions and repeat the process.</t>
  </si>
  <si>
    <t xml:space="preserve">Breeze Technologies employs different digital means to communicate air quality data to the public and also conducts local events such as citizen forums, where it explains data and findings to the local population, working together with municipal stakeholders. </t>
  </si>
  <si>
    <t>SpinLab (Germany), Urbantech (Denmark), GovStart (Germany).</t>
  </si>
  <si>
    <t>Germany, Austria, Switzerland, Italy, Finland, Denmark, Belgium, France, Lithuania, USA, Japan.</t>
  </si>
  <si>
    <t>Actively exploring projects in Chile and Vietnam and investigating the following regions for expansion: Latin America, South East Asia, and Sub-Saharan Africa.</t>
  </si>
  <si>
    <t>Chile, Vietnam, LATAM, SE Asia, Sub-Saharan Africa</t>
  </si>
  <si>
    <t>https://www.breeze-technologies.de</t>
  </si>
  <si>
    <t>SaaS, AI</t>
  </si>
  <si>
    <t>Climate</t>
  </si>
  <si>
    <t>Emissions, Environmental Monitoring, Health Governance</t>
  </si>
  <si>
    <t>SDG 17: Partnerships for the goals, SDG 3: Good health and well-being, SDG 11: Sustainable cities and communities</t>
  </si>
  <si>
    <t>Not Clear</t>
  </si>
  <si>
    <t>https://www.youtube.com/watch?v=MB4Q-uj7KZM</t>
  </si>
  <si>
    <t>https://digitalx.undp.org/images/solutions/Environmental-Intelligence-Suite.png</t>
  </si>
  <si>
    <t>CarbonSpace Platform</t>
  </si>
  <si>
    <t>Remote tracking of carbon emissions and sequestrations.</t>
  </si>
  <si>
    <t>CarbonSpace Ltd</t>
  </si>
  <si>
    <t>Until very recently, land assets lacked carbon footprint measurement and transparency due to the limitations of available tools, which, besides being manual and costly, provided estimations with high uncertainties. The existing process of carbon verification of land and nature-based solutions is highly dependent on third-party audits, including on-site visits and measurements. This makes it extremely costly and only large-scale projects can afford such measures. Furthermore,  the evaluations are based on sample measurements and statistical assumptions, which mask variations and real project efficiency.</t>
  </si>
  <si>
    <t xml:space="preserve">CarbonSpace’s technology offers historical data, provides monthly estimations for any number of assets and surrounding areas, and is much more cost effective and scalable than traditional solutions. The major current target groups are food, forestry and carbon offset players. </t>
  </si>
  <si>
    <t xml:space="preserve">Through data, they have empowered 30+ organisations in 15+ countries totalling over 3 million hectares. </t>
  </si>
  <si>
    <t>Step 1: Nature-based land project owners and operators including small farmers, cooperatives and company supply chains contact CarbonSpace to verify their carbon status. 
Step 2: Projects and organisations are then onboarded and given access to the front end of the user portal. CarbonSpace takes the time to understand their needs and customise the CS portal. 
Step 3: The portal generates carbon footprint measurements providing snapshots in time for users who generate data. 
Step 4: Users make use of the data for their carbon needs including supply-chain planning, offsetting and sustainability measurements.</t>
  </si>
  <si>
    <t>The solution democratises access to data and verification solutions for small and medium players to access green financing and allows them to play a role in the global effort to mitigate the climate crisis. In addition, CarbonSpace helps developing countries track their carbon footprint and progress towards climate goals in a cost-effective way.</t>
  </si>
  <si>
    <t>ESA AI Kickstart program, Rockstart, Plug&amp;Play, IoT Tribe, Google Startup Advisor, SEIF program</t>
  </si>
  <si>
    <t>More than 15 countries</t>
  </si>
  <si>
    <t>Their global coverage allows them to serve customers in any country but the major focus is on Europe and the Americas. In the long term, the focus will also expand to the public sector to help governments establish effective monitoring tools and incentive schemes on national and regional levels. They are already working with several farming associations to provide visibility on how carbon footprint is distributed across various sectors of the economy.</t>
  </si>
  <si>
    <t>https://carbonspace.tech/</t>
  </si>
  <si>
    <t>Emissions, Marketplace</t>
  </si>
  <si>
    <t>SDG 12: Responsible consumption and production, SDG 15: Life on land, SDG 13: Climate action</t>
  </si>
  <si>
    <t>https://www.youtube.com/watch?v=M6_VjgOAhWU</t>
  </si>
  <si>
    <t>https://digitalx.undp.org/images/solutions/CarbonSpace-Platform.png</t>
  </si>
  <si>
    <t>Care Georeferencing Tool</t>
  </si>
  <si>
    <t>Mapping Care: Innovative tools for georeferencing care supply and demand</t>
  </si>
  <si>
    <t>UNDP RBLAC - Gender Team</t>
  </si>
  <si>
    <t xml:space="preserve">The 2030 Agenda, the Sustainable Development Goals (SDGs), and UNDP Strategic Plan 2022-2025, highlight that gender equality and women’s empowerment are essential for the achievement of sustainable development. LAC countries are taking action to address the structural causes of gender inequality, as well as its consequences. In this line, many countries are advancing not only in care policies that recognize, reduce, and redistribute care work, but in comprehensive care systems. 
The design process of a comprehensive care system is complex and requires gathering exhaustive evidence about different issues. Collecting and systematizing georeferenced indicators is key to prevent implementation gaps. </t>
  </si>
  <si>
    <t xml:space="preserve">The Gender Team of UNDP-LAC has developed a Care Georeferencing Tool, which aims to facilitate the construction of care maps - a key instance during the design of comprehensive care policies and systems- and help build diagnoses about the social organization of care that are sensitive to territorial specificities. </t>
  </si>
  <si>
    <t xml:space="preserve">1. We identified, described and georeferenced 4169 private care centers in Bogota through data mining, which were previously unidentified by the local authorities. 2. We engaged with local women caretakers and civil society organizations to search for community-based care initiatives in Bogota, and identified, described and georeferenced 77 of these initiatives though collaborative mapping. 3. We supported 5 local governments in Uruguay, computing accessibility gaps to 20 different policies that promote women's autonomy and empowerment, in 198 towns and cities in urban and rural areas, considering different transportation modes (driving, transit, walking). 4. We are currently supporting 3 municipalities in the Dominican Republic to map care services from the private and the community sector. </t>
  </si>
  <si>
    <t xml:space="preserve">This tool has four main objectives. Firstly, it systematizes and generates updated, real-time information about the care supply within a city or area. Secondly, it studies the territorial distribution of the population that needs or may need care, such as children, persons with disabilities and/or elders. Thirdly, it analyses whether the care supply is sufficient when compared to the care demands of the population in that territory. Lastly, it provides the possibility to automate data visualization processes to help decisionmakers swiftly identify areas that need to improve the coverage and accessibility to care services.
In order to do this, the tool exploits different data sources and innovative methodologies, ranging from traditional demographic and economical analysis to webscrapping, data mining and collaborative mapping.
</t>
  </si>
  <si>
    <t xml:space="preserve">This tool represents a digital solution that fills information gaps related to the social organization of care in urban and rural territories, thus collaborating in the design of policies that have a direct impact on women, particularly women from vulnerable groups. </t>
  </si>
  <si>
    <t>Governments (past: District Government of Bogota; currently implementing: National Government of Dominican Republic)</t>
  </si>
  <si>
    <t>Colombia, Uruguay, Dominican Republic</t>
  </si>
  <si>
    <t xml:space="preserve">The Care Georeferencing Strategy has already been applied in Bogota (Colombia), Uruguay, and is currently in implementation stage in the Dominican Republic. Its different stages (mapping care supply; mapping care demand; identifying and quantifying accessibility gaps; visualizing data) and the methodologies and data sources applicable in each of them have been tested and validated. In each case, local and national governments leading care policy design have been key stakeholders, and agreements were made to exchange input data and results. We have plans to expand the application of this digital solution to different countries in Latin American and the Caribbean (and in other regions), especially if they are in the process of designing national and local care policies and systems. In the short term, we are planning to expand this tool to Peru, Chile and potentially other municipalities of Colombia. </t>
  </si>
  <si>
    <t>Peru, Chile, other municipalities in Colombia and the Dominican Republic</t>
  </si>
  <si>
    <t>https://www.undp.org/latin-america/publications/mapping-care-innovative-tools-georeferencing-care-supply-and-demand-latin-america-and-caribbean</t>
  </si>
  <si>
    <t xml:space="preserve">(advancing towards) Open Source </t>
  </si>
  <si>
    <t>Gender, Inclusive Growth</t>
  </si>
  <si>
    <t>Comprehensive Care Systems, Public Policy Design, Urban planning, Women's empowerment</t>
  </si>
  <si>
    <t>SDG 5; SDG 11; SDG 10</t>
  </si>
  <si>
    <t>(advancing towards DPG)</t>
  </si>
  <si>
    <t>Latin America and the Caribbean</t>
  </si>
  <si>
    <t>https://drive.google.com/file/d/1qxtewxopXs443p9JgHWir1geWpSwi6-V/view?usp=sharing</t>
  </si>
  <si>
    <t>Cerberus</t>
  </si>
  <si>
    <t>Using online gaming to create maps and data labels to train AI systems.</t>
  </si>
  <si>
    <t>BlackShore</t>
  </si>
  <si>
    <t xml:space="preserve">Ongoing field work is often costly, time-consuming, and reliant on fragmented information. Field observation can also be far removed, difficult to reach, or dangerous to enter. </t>
  </si>
  <si>
    <t>Cerberus creates uses crowds of gamers to  create maps and data-labels from very high resolution satellite imagery. The use cases vary by client. For example an organization interested in food security may ask players to map wheat stocks. They've mapped various other crops, water infrastructure, and energy grids. They also do crisis mapping for disasters and human conflict in Iraq, where they created direct situational assesements which helped target aid to locations where it was most needed. During the ISIS threat they discovered Jezidi refugees in a matter of hours.</t>
  </si>
  <si>
    <t xml:space="preserve">Cerberus can help organizations answer questions about their programs and provide direct situational assessments. For example if an organization invests in water related improvements, Cerberus can map around the intervention to observe the impacts. Using satellites they can cover more ground, very rapidly, more safely, and at lower cost than in-person field visits. </t>
  </si>
  <si>
    <t xml:space="preserve">1: We identify the goal of the user (e.g. a dam has been installed, is the area improving down stream) 2: We acquire the relevant satellite imgery, and do required calibrations for being inserted in the game to have maximum image quality. 3: With the user we agree the map features (layers) to be labeled or mapped. For example: rivers, farms, wells, roads, healthy vegetation etc. 4: We enable the map game and run a social media campaign. 5: The players get to work, and after days or weeks, we download the results from our game servers, do an evaluation. </t>
  </si>
  <si>
    <t>Of the 85 000 players on Cerberus, a large portion of them are living in emerging nations. Cerberus imagines a future where the crowd not only maps and discover, but also gives inputs for possible improvements. As project areas are 3D, this can allow the crowd to 'build' things virtually and use their help with localization.</t>
  </si>
  <si>
    <t>African Development Bank, European Space Agency, The Hague Center for Strategic Studies</t>
  </si>
  <si>
    <t>More than 4 countries</t>
  </si>
  <si>
    <t>Cerberus key focus is to work in countries which are developing. They have a competitive advantage: highest quality satellite data near real time. There is still so much to be mapped, and let alone still so much to be understood and they believe this is only the beginning.</t>
  </si>
  <si>
    <t>http://www.blackshore.eu</t>
  </si>
  <si>
    <t xml:space="preserve">Proprietary hardware/software. </t>
  </si>
  <si>
    <t>Climate, Crisis</t>
  </si>
  <si>
    <t>Mapping, Environmental Monitoring, Data Analytics</t>
  </si>
  <si>
    <t>SDG 2: Zero hunger, SDG 16: Peace, justice and strong institutions, SDG 6: Clean water and sanitation</t>
  </si>
  <si>
    <t>https://youtu.be/E-oc_B9RDNE</t>
  </si>
  <si>
    <t>https://digitalx.undp.org/images/solutions/Cerberus.jpeg</t>
  </si>
  <si>
    <t>ChekkitApp</t>
  </si>
  <si>
    <t>Supporting pharmaceutical and product anti-counterfeiting and traceability.</t>
  </si>
  <si>
    <t>Chekkit Technologies Corp.</t>
  </si>
  <si>
    <t xml:space="preserve">ChekkitApp’s target problem is the illicit trade in the pharmaceutical and consumer goods industry. ChekkitApp spent 2017 - 2018 doing deep research in Ghana and Nigeria, where they surveyed about 800 people and discovered issues with how consumers in Africa simply trust their neighbourhood pharmacies and don't bother to check the authenticity of the drug they use, this has led to 100,000 yearly deaths from fake anti-malaria drugs in West Africa (according to WHO). Over the last 10 years, anti-counterfeiting solutions within Africa have only seen a 10% authentication rate. </t>
  </si>
  <si>
    <t xml:space="preserve">Chekkit is a consumer intelligence platform powered by blockchain for packaged product anti-counterfeiting and traceability. </t>
  </si>
  <si>
    <t>Helped 400,000+ vulnerable consumers in Nigeria and 80,000+ in Afghanistan verify the authenticity of their drugs &amp; packaged food. 
Increased 25 brands' direct consumer engagement with their product package from a rate of 0 to 60% with the Chekkit labels/code in Nigeria. 
Protected 30M+ product packs with the Chekkit serialised code.</t>
  </si>
  <si>
    <t>Step 1: Working with manufacturers to agree on a traceability format (sticker labels or on-pack serialisation printing). Both options follow the GS1 standard. Survey questions are attached with associated rewards for consumers. 
Step 2: The authentication campaign and associated rewards are announced on social media, traditional radio, and television. 
Step 3: Patients or caregivers buy the products and authenticate before use and win a reward either via USSD (no-internet) or via mobile app for free. The rewards are received as tokens on the App or via SMS and can be converted into instant cash, airtime, coupon codes etc. 
Step 4: After the verification and survey data are acquired, they are combined with satellite data, mobile phone &amp; user data, and proprietary algorithms to generate insights on trends relating to the type of consumers buying the product for the manufacturer to make informed marketing and growth decisions while protecting their brand from counterfeiting. 
Step 5: Furthermore, the track &amp; trace elements enable manufacturers to trace which market their product was originally designated for versus where it was actually authenticated - which could be another country entirely.</t>
  </si>
  <si>
    <t xml:space="preserve">Products are tailored for the African population in urban and rural areas with lower internet penetration. They offer anti-fake sticker labels which are attached to medicine packs or sachets by manufacturer's approval which consumers can verify at the point of purchase with USSD (without internet) or a mobile App. Serialisation is now also available directly on product packs via machine-line printing and integrations, following GS1 standards for track &amp; trace and proprietary algorithms. </t>
  </si>
  <si>
    <t>Merck Global Accelerator, Google For Startup Accelerator, Google Black Fund, SAP global accelerator, Microsoft Accelerator.</t>
  </si>
  <si>
    <t>Nigeria, Afghanistan</t>
  </si>
  <si>
    <t>Currently, have plans to operate an excise tax stamp program via product serialisation standards across Africa. Chekkit has partnerships with Telecel group (presence in 22 African countries) for the Ghana and CAR markets on the cellular network side as well as partnerships with GIFS Islamic finances for expansion and settlement in South Africa on the retail chain store side for POS integrations.</t>
  </si>
  <si>
    <t>Ghana, CAR, South Africa</t>
  </si>
  <si>
    <t>https://chekkitapp.com</t>
  </si>
  <si>
    <t>SaaS, Whitelabel, Blockchain, AI</t>
  </si>
  <si>
    <t>Health, Inclusive Growth</t>
  </si>
  <si>
    <t xml:space="preserve">Digital Health, Protection, Government Management </t>
  </si>
  <si>
    <t>SDG 3: Good health and well-being, SDG 9: Industry, innovation and infrastructure, SDG 12: Responsible consumption and production</t>
  </si>
  <si>
    <t>https://youtu.be/q16RTDfNpd0</t>
  </si>
  <si>
    <t>https://digitalx.undp.org/images/solutions/ChekkitApp.png</t>
  </si>
  <si>
    <t>Climate TRACE</t>
  </si>
  <si>
    <t>Tracking greenhouse gas emissions with unprecedented detail, speed, and trusted independence.</t>
  </si>
  <si>
    <t>WattTime</t>
  </si>
  <si>
    <t xml:space="preserve">Climate TRACE aims to address the lack of consistent effective monitoring, reporting, and verification of countries’ annual greenhouse gas (GHG) emissions and mitigation efforts by providing data that are available in real-time (or as near as real-time as practicable for a given sector) and which will be updated regularly. In addition to country governments,  other non-state actors like state, regional and city governments, companies, and citizen groups have even more sporadic, incomplete and outdated data. Climate TRACE data showed that among the world’s top countries that submit regular inventories, emissions from oil and gas may collectively be around 1BN tons higher than official reports. </t>
  </si>
  <si>
    <t xml:space="preserve">Climate TRACE has prioritised producing emissions data that is available in all countries, recent, and granular. In October 2022, Climate TRACE will launch the first-ever facility-level emission database which will pinpoint all the most polluting facilities (power plants, industries, mines and ships), giving policymakers clear objectives to reduce emissions. This will include emissions from previously undetected sources such as landfills and livestock farms. Climate Trace has also launched a pilot project to provide emissions data to six subnational governments.
</t>
  </si>
  <si>
    <t xml:space="preserve">Climate TRACE now provides country-level emissions estimates for all countries, covering over 99% of human-caused emissions sources, making it the first comprehensive, independent database of global greenhouse gas emissions
</t>
  </si>
  <si>
    <t>Step 1: Working with governments to agree on a mobile money relief (cash transfer)
programme for vulnerable populations during climate disasters or economic hardships.
Step 2: The cash transfer programme is announced via radio in selected areas.
Step 3: Potential recipients call an automated phone number.
Step 4: After the call, a combination of satellite data, mobile phone data, and AI is used to
confirm whether or not users are eligible for a cash transfer.
Step 5: Cash is automatically sent to an eligible user's mobile money account.</t>
  </si>
  <si>
    <t xml:space="preserve">By making data openly available – both to download or to access via an easy-to-use user interface, Climate TRACE's data is highly accessible to anyone with an internet connection. All of Climate TRACE's data are available in simple, universally accessible formats. The data do not require any special software and can even be downloaded even when facing limited connectivity. </t>
  </si>
  <si>
    <t>Google AI Impact Challenge, Google AI experts, Launchpad Accelerator program. Key research partners include Carbon Mapper, Descartes Labs, Global Energy Monitor, Michigan State University, and Universiti Malaysia Terengganu. Key collaboration partners include Climate Change AI, Data Driven EnviroLab, and World Geospatial Industry Council.</t>
  </si>
  <si>
    <t>Climate Group and WattTime are planning to expand the project to additional regions in 2023.</t>
  </si>
  <si>
    <t>www.climatetrace.org</t>
  </si>
  <si>
    <t>Open Source, AI/ML</t>
  </si>
  <si>
    <t xml:space="preserve">Climate </t>
  </si>
  <si>
    <t>Conservation, Environmental Monitoring, Conservation, Mapping</t>
  </si>
  <si>
    <t>SDG 7: Affordable and clean energy, SDG 11: Sustainable cities and communities, SDG 13: Climate action</t>
  </si>
  <si>
    <t>https://www.youtube.com/watch?v=zaTH7LnyCdE</t>
  </si>
  <si>
    <t>https://digitalx.undp.org/images/solutions/climate-TRACE.jpeg</t>
  </si>
  <si>
    <t>CoAmana Marketplace</t>
  </si>
  <si>
    <t>Digital marketplace for rural farmers to gain access to data, markets, upskilling, insurance, and more.</t>
  </si>
  <si>
    <t>CoAmana</t>
  </si>
  <si>
    <t>The Amana Marketplace seeks to address three interrelated problems associated with agriculture and agricultural transactions, namely; difficulty in business transactions, access to climate change information and products, and disadvantaged female farmers in rural patriarchal communities.</t>
  </si>
  <si>
    <t xml:space="preserve">Amana is a digital marketplace ecosystem designed to increase ease of business and access to information for small businesses and rural farmers, address price inconsistencies and provide working capital to financially challenged agents to facilitate transactions between farmers and buyers. </t>
  </si>
  <si>
    <t xml:space="preserve">Provided 10,000 farmers with income improvement through market linkages for produce sales.
160,000 farmers upskilled through tailored data and informational content. 
300+ farmers qualified for agricultural input loans through data analysis and partnership with Sterling Bank
1500+ farmers receiving crop insurance to boost resilience.
7,262 buyers making purchases through the platform. </t>
  </si>
  <si>
    <t>Step 1: Farmers register through their sales agent or by themselves at zero cost and update their commodity information frequently with assistance from agents. 
Step 2: Agro-processors, commodity traders, and other customer groups register on Amana Market.  
Step 3: Agro-processors, commodity traders, and other customer groups make a purchase request from farmers on the platform and select their preferred payment and delivery option. 
Step 4: Once a buyer makes a request or is approved for working capital, supply agents confirm the quality of the commodity, prompt payment to farmers via Amana Market, aggregate the commodities from different farmers and facilitate delivery using local logistics providers who are also registered on Amana Market. Step 5: Logistics managers work with operations teams to ensure local logistics providers and farmers receive payments via Amana Market. 
Step 6: After delivery, data on preferences, management, interactions, ratings and data is stored securely. 
Step 7: CoAmana generates feedback data on performance. Feedback data/ratings combined with market and management information are shared with individual farmers, cooperatives, or ethical institutions on an ad-hoc basis.</t>
  </si>
  <si>
    <t xml:space="preserve">CoAmana uses a specific approach of attracting and recruiting digital savvy yet locally rooted agents to work with rural farmers in their communities to access and utilize the Amana marketplace for trade. This is particularly advantageous for farmers as it cuts out the cost of transportation to the marketplace and reduces dependencies on prices set by independent aggregators.  </t>
  </si>
  <si>
    <t>GIZ, AGRA, Sterling Bank, ACRE Africa, Arewa Youth Agripreneurs, Kaduna Agriculture Development Agency (KADA), Acumen, Mercy Corps Agrifin</t>
  </si>
  <si>
    <t>Kenya, Nigeria</t>
  </si>
  <si>
    <t xml:space="preserve">CoAmana plans to expand to Uganda and Ghana in the immediate future.
With the longer term plans to target the entire sub-Saharan African region. </t>
  </si>
  <si>
    <t>Africa</t>
  </si>
  <si>
    <t>https://coamana.com/</t>
  </si>
  <si>
    <t>Marketplace</t>
  </si>
  <si>
    <t>Gender, Climate</t>
  </si>
  <si>
    <t>Agtech, Fintech, Marketplace</t>
  </si>
  <si>
    <t>SDG 5: Gender equality, SDG 9: Industry, innovation and infrastructure, SDG 13: Climate action</t>
  </si>
  <si>
    <t>RBA</t>
  </si>
  <si>
    <t>https://www.youtube.com/watch?v=vbjBXfVWRiI</t>
  </si>
  <si>
    <t>https://digitalx.undp.org/images/solutions/amana-markeplace.jpeg</t>
  </si>
  <si>
    <t>Community Energy Toolkit (COMET)</t>
  </si>
  <si>
    <t>Simulation software for assessing electricity demand to optimize solar mini-grid design.</t>
  </si>
  <si>
    <t>Community Connect LLC</t>
  </si>
  <si>
    <t xml:space="preserve">Over 770 million people worldwide are still without modern energy access, most of whom are in rural and remote locations. Unfortunately, the mini-grid sector currently faces persistent challenges around slow demand growth, low revenue, and misalignment of end-user expectations; resulting in underperforming mini-grids and high uncertainty of project bankability. The absence of effective tools to assess and mitigate demand-side risks is a major impediment to scaling up investment and achieving universal energy access. </t>
  </si>
  <si>
    <t xml:space="preserve">Community Energy Toolkit (COMET) is an interactive, simulation-based software for exploring and assessing electricity demand and customer-side risk. COMET is deployed through community-based workshops to generate high-resolution data on end-user demand, appliance usage, and revenue under multiple design scenarios. Investors and project developers use COMET to optimize mini-grid design and comprehensively assess and mitigate demand-side risks to improve system design, save costs, and increase end-user satisfaction and buy-in. </t>
  </si>
  <si>
    <t>Increased end-user understanding and awareness (reported) of individual and community energy use, and mini-grid operations and management in 14 communities in Malaysia (1,200 individuals), Myanmar (4,380 individuals), Somaliland (3,760 individuals) and Indonesia (490 individuals).</t>
  </si>
  <si>
    <t>Step 1: Working with local partners such as mini-grid developers, operators or energy access practitioners to determine a community site (or multiple sites) where COMET is needed for (1) demand estimation or assessment, (2) community capacity building and training, and/or (3) a better understanding of community energy needs and priorities. Step 2: Training local partners on the use of COMET.
Step 3: Local partners deploy COMET in their communities (sometimes with COMET's direct involvement).
Step 4: COMET results and outcomes are analysed and organised into action plans. Step 5: Local partners share action plans or implement them with communities, which typically take the form of improved system design and development, or improved management or operations. Communities are also better trained to manage their individual energy use and are able to take better advantage of their energy access.</t>
  </si>
  <si>
    <t xml:space="preserve">The COMET tool was developed to enable and facilitate the inclusion and participation of rural, underserved communities in the development and implementation of their energy systems. The tool is highly graphical and intuitive and has been successfully deployed in low literacy populations with limited exposure to digital or smart devices. </t>
  </si>
  <si>
    <t xml:space="preserve">Innovate UK's Energy Catalyst Accelerator Programme </t>
  </si>
  <si>
    <t>Malaysia, Indonesia, Myanmar, Somaliland, India</t>
  </si>
  <si>
    <t>Planning to expand to Rwanda, Nepal and Uganda in the next six months. Key COMET deployment partners are Hivos Indonesia, Mercy Corps International, Smart Villages, and the Hydro Empowerment Network (HPNET).</t>
  </si>
  <si>
    <t>Rwanda, Nepal, Uganda</t>
  </si>
  <si>
    <t>www.cometapp.net</t>
  </si>
  <si>
    <t>Fintech, Coordination, Marketplace</t>
  </si>
  <si>
    <t>SDG 8: Decent work and economic growth, SDG 13: Climate action, SDG 7: Affordable and clean energy</t>
  </si>
  <si>
    <t>https://www.youtube.com/watch?v=VJirkMREbbI</t>
  </si>
  <si>
    <t>https://digitalx.undp.org/images/solutions/Community-Energy-Toolkit-(COMET).jpeg</t>
  </si>
  <si>
    <t>CyberTracker Classic</t>
  </si>
  <si>
    <t>GPS field data collection that can be customized for mobile devices to record detailed, complex observations.</t>
  </si>
  <si>
    <t>CyberTracker Conservation</t>
  </si>
  <si>
    <t>A lack of available solutions for protected area management is prevalent across the globe. Non-technical users that support indigenous communities, citizen science, as well numerous small protected areas cannot afford expensive technical support.</t>
  </si>
  <si>
    <t>CyberTracker offers a mobile data capture and data visualization solution for nontechnical users, including indigenous communities, citizen science, scientific research, and protected area management.</t>
  </si>
  <si>
    <t>CyberTracker Classic's software has been downloaded more than 500,000 times in about 75 countries. 
Estimated 50,000 users ranging from individual students, scientists, communities, and the national parks services.
Through partnerships with the SMART Conservation and EarthRanger software, CyberTracker software is used in more than 1,000 national parks worldwide.</t>
  </si>
  <si>
    <t>Step 1: Users download the free CyberTracker software. 
Step 2: Users follow step-by-step tutorials to customize the CyberTracker mobile application to their needs. 
Step 3: If a user has a technical problem, they can post a question on a Google Group to get free technical support. 
Step 4: Some users may request a new feature, which is developed when sufficient funding is secured from donors.</t>
  </si>
  <si>
    <t xml:space="preserve">The CyberTracker Icon User Interface was originally designed for expert indigenous trackers who cannot read or write. This was a ground-breaking innovation for which CyberTracker was awarded the 1998 Rolex Award for Enterprise. There is a critical shortage of technical skills in nature conservation and especially in support of indigenous communities. CyberTracker Online will enable users with no technical skills to customize a mobile data capture application to collect complex biodiversity and socio-economic data and visualize data in maps and tables. </t>
  </si>
  <si>
    <t>Earthranger, Kobo, Trillion Trees, Esri ArcGIS</t>
  </si>
  <si>
    <t>More than 75 countries</t>
  </si>
  <si>
    <t>Current plans are to develop a new CyberTracker Online solution that will consolidate key, proven features of CyberTracker, and simplified for nontechnical users to support indigenous communities, citizen science, as well numerous small protected areas that cannot afford expensive technical support. CyberTracker Online will be available worldwide.</t>
  </si>
  <si>
    <t>www.cybertracker.org</t>
  </si>
  <si>
    <t>Open Source, SaaS</t>
  </si>
  <si>
    <t>Digital Skills &amp; Literacy, Information Access</t>
  </si>
  <si>
    <t>SDG 10: Reduced inequalities, SDG 13: Climate action, SDG 15: Life on land</t>
  </si>
  <si>
    <t>https://www.youtube.com/watch?v=sG9rnLPbEqs</t>
  </si>
  <si>
    <t>https://digitalx.undp.org/images/solutions/cybertracker-classic.jpg</t>
  </si>
  <si>
    <t>DHIS2</t>
  </si>
  <si>
    <t>The most widely used health information management system in the world.</t>
  </si>
  <si>
    <t>HISP Centre, University of Oslo</t>
  </si>
  <si>
    <t>DHIS2 is focused on meeting the needs of public health systems and health workers in low- and middle-income countries to be able to collect and use data related to health programs. This includes both aggregated data for planning, monitoring, decision making and evaluation of programs, and individual-level data for patient follow-up and health worker support. DHIS2 software is designed and implemented in collaboration with their network of regional HISP groups, who work directly with in-country partners in Ministries of Health and other organizations to ensure that we understand their pain points and that we are providing a platform that meets their needs. We also have a transparent software development roadmap process, where all users can give input through the public DHIS2 Community of Practice forum.</t>
  </si>
  <si>
    <t>DHIS2 is a free and open-source platform for collecting, aggregating, visualizing, sharing and analyzing data. It is the most widely used health information management system in the world.</t>
  </si>
  <si>
    <t>The large-scale use of DHIS2 for health programs in more than 100 countries means there are too many examples to list. Here are a few highlights: 1. They've helped get more than 50 million people vaccinated against COVID-19 across 40+ countries in Africa, Asia and Latin America (for example, in Rwanda, where DHIS2 is used to streamline the vaccination workflow and provide digital vaccine certificates for millions of people), in addition to untold millions through routine immunization child immunization programs and campaigns against Polio, TB, Measles-Rubella, and more (such as in Bangladesh, where more than 25 million children were vaccinated in a mass MR campaign planned using DHIS2). 2. They've provided PEPFAR with a digital solution to manage HIV prevention and treatment programs in 50+ countries, improving program management and service delivery for both HIV and associated TB programs. 3. They've contributed to Malaria treatment and vector control programs in more than 30 countries, making it easier to predict and track Malaria outbreaks, manage distribution of supplies, and monitor health outcomes (such as in Lao PDR, where the national DHIS2-based Malaria system is integrated with mSupply, making it easier for health authorities to monitor supply levels and predict demand to facilitate actionable analysis and planing).</t>
  </si>
  <si>
    <t>Step 1: Working with Ministries of Health or other similar organizations to clearly define the structure, target outputs, and requirements for a specific program (such as immunization, maternal and child health, etc.), including data collection, indicators, and visualizations. 
Step 2: DHIS2 configures a database that meets the local needs. If the country or organization is already using DHIS2 for other programs, this can be linked to their existing systems. 
Step 3: Cascade training on the use of the system, as well as ongoing support to build the capacity of the national core team.
Step 4: Health workers collect information and enter it into DHIS2 using PC or mobile devices. Once entered, it is automatically synced with the national DHIS2 database. 
Step 5: Managers review and validate the data, then use it for program monitoring and decision-making, such as coordinating outreach campaigns, managing medical stock, and planning health center staffing.</t>
  </si>
  <si>
    <t>DHIS2 is committed to bridging the digital divide by providing a solution that works in the most challenging environments, including a robust offline mode for areas where internet connectivity is limited. To support areas of lower literacy (including digital literacy), the DHIS2 user interface allows for customizable data entry options that include graphical/pictorial options where relevant.</t>
  </si>
  <si>
    <t>DPG Alliance, Digital Square, DIAL</t>
  </si>
  <si>
    <t>More than 100 countries</t>
  </si>
  <si>
    <t>Currently expanding in Latin America (Ecuador, Brazil and other countries) as well as regional systems in partnership with PAHO), Central Asia (Uzbekistan, in partnership with WHO EURO and the national MoH), North Africa, the Pacific, the Mediterranean and Middle East region (Jordan, with WHO EMRO and the national MoH). DHIS2 is also continuing to expand in regions where they have an established, long-term presence: Africa (Equatorial Guinea and Comoros, in partnership with the national MoHs) and South &amp; Southeast Asia. In addition, within countries where DHIS2 is already in use, they are working with partners such as the WHO and CDC to expand their use into additional health programme areas and other priority domains such as education (in partnership with GPE-KIX and Norad).</t>
  </si>
  <si>
    <t>http://dhis2.org/</t>
  </si>
  <si>
    <t>Open Source, Digital Public Good</t>
  </si>
  <si>
    <t>Health Governance, Information Systemsm, Data Analytics</t>
  </si>
  <si>
    <t>SDG 4: Quality education, SDG 3: Good health and well-being</t>
  </si>
  <si>
    <t>https://youtu.be/UqXSMaXBtD8</t>
  </si>
  <si>
    <t>https://digitalx.undp.org/images/solutions/DHIS2.png</t>
  </si>
  <si>
    <t>DiCRA</t>
  </si>
  <si>
    <t>A Digital Public Good demystifying climate resilience in agriculture</t>
  </si>
  <si>
    <t>UNDP India</t>
  </si>
  <si>
    <t>Globally agriculture causes a third of green house gas emissions. In India climate change causes upto 25% loss in agriculture income of small holder farmers. However the policy makers and decision makers in agriculture ecosystem don't have a complete understanding of impact of climate change on agriculture.
The most frequently asked question by decisiona makers is - where is evidence? We have developed DiCRA to address this pain point by providing evidence on impact of climate change and demystifying climate resilience.</t>
  </si>
  <si>
    <t>Data in Climate Resilient Agriculture (DiCRA) is a collaborative digital public good that applies openAI to provide key geospatial datasets to demystify climate resilience in agriculture and mainstream data-driven decision making on climate adaptation in agriculture. 
DiCRA provides high--resolution intelligence on 20+ agriculture parameters, and insights from pattern detection algorithms on decadal time trends. Data insights on 'what is where, how much is there, how are things changing with space and time' zoomed till farm level promoted evidence-based decision making across the agriculture ecossytem. 
DiCRA data collaborative facilitates customization of use cases such as interaction between parameters, spatial analytics, composite indices etc., based on the requirement of stakeholders. 
By providing output and outcome level ingishts in agriculture, DiCRA strives to bring sustainability and longterm thinking into agriculture programming.</t>
  </si>
  <si>
    <t xml:space="preserve">DiCRA data collaborative has attracted analytical contributions from 9 organizations and 100+ volunteering data scientists
DiCRA is providing geospatial intelligence up to 20m spatial resolution on climate resilience covering 112,077 square km of land (area larger than South Korea) in Telangana State (India). It is used to optimize public investments of 71 million USD under 'Rythu Vedika' scheme in Telangana.
1350 unique users have used DiCRA with almost 10,000 views after the platform went LIVE in March 2022. 
</t>
  </si>
  <si>
    <t xml:space="preserve">Step 1: Browse DiCRA website and explore upto 20 data parameters on climate resilient agriculture
Step 2: Choose geography of interest from the drop down menu or 'Custom' search and explore the parameters of interest. Click on any geography to explore time series 'Trends' for 6 months, 1 year, 3 years
Step 3: Explore 'Positive &amp; Negative Deviance' layers to understand long-term trends generated by AI/ML algorithms on output-level agriculture parameters (like crop fires, cropping pattern, soil moisture, soil organic carbon etc.)
Step 4: Co-create Decision making framework with agriculture programs/stakeholders of interest and start applying DiCRA.
Step 5: For further use case development (like spatial analytics, correlation among parameters etc.) click on 'Download Icon' to access all the open data through Open API or direct download in geotiff format. Develop the usecase, upload it on DiCRA platform for peer-review and publication.     </t>
  </si>
  <si>
    <t>Participation of community (in this case farmers) is an important aspect allied with DiCRA platform. Farmers in India are often semi-literate people with limited internet connectivity.  
To tackle this, about 100 citizen scientists are trained as ethnographers to connect DiCRA with farmers, tap into indigenous knowledge and validate data.
Additionally farmer producer organizations (community organizations) with special emphasis on women farmers are trained on DiCRA platform to bridge the digital divide.</t>
  </si>
  <si>
    <t>UNDP Accelerator Labs, Rockefeller Foundation, Government of Telangana, ICRISAT, Zero Hunger Lab, JADS, RICH</t>
  </si>
  <si>
    <t>India</t>
  </si>
  <si>
    <t xml:space="preserve">In partnership with government, DiCRA is scaling to three more states in India (equivalent to mid-size countries). 
Additionally seven UNDP Accelerator Labs liked the value proposition and scalability of this Digital Public Good using alternative data and have shown interest in scaling DiCRA. 
These labs are from Africa (Congo, Nigeria, Zambia) and South America (Guatemala, Peru, Ecquador, Dominican Republic). We are exploring resources to cater to this interest.
</t>
  </si>
  <si>
    <t>Countries  expressed interested in DiCRA: India, Guatemala, Peru, Ecquador, Congo, Nigeria, Zambia</t>
  </si>
  <si>
    <t>https://dicra.undp.org.in/</t>
  </si>
  <si>
    <t>Digital Public Good (DPGA), AI</t>
  </si>
  <si>
    <t>Resilience, Environmental Monitoring, AgTech</t>
  </si>
  <si>
    <t>SDG 2: Zero hunger, SDG 13: Climate action, SDG 17: Partnerships for the goals</t>
  </si>
  <si>
    <t>RBA, RBLAC, RBAP</t>
  </si>
  <si>
    <t xml:space="preserve"> https://youtu.be/tGwB3IcsD2g</t>
  </si>
  <si>
    <t>https://drive.google.com/file/d/1DkxCW4UQbhRi8twogRgg0akWaxqjNLvB/view?usp=sharing</t>
  </si>
  <si>
    <t>Digital Governance Innovation and Transformation (DGIT)</t>
  </si>
  <si>
    <t>Robust computerized legal identity systems that lead to greater digital transformation development outcomes</t>
  </si>
  <si>
    <t>UNDP BPPS</t>
  </si>
  <si>
    <t xml:space="preserve">1) More than 1 billion population globally still lacks legal identity. One of the biggest causes of such global identity gap is inaccessibility of civil registration services.
2) Member States have different foundational and functional registries of its population which does not interoperate and causes duplication of effort. 
3) Member States spend millions of dollars every year to maintain its civil registration services by paying maintenance fee for the proprietary software. </t>
  </si>
  <si>
    <t xml:space="preserve">1) DGIT solution can significantly improve the quality, efficiency and accessibility of civil registration services by creating a ‘computerized legal identity system’  for the UN Member States in a cost-efficient manner.
2) The strength of DGIT solution is its comprehensiveness. It ensures interoperability with other functional registries such as voter registration or passport. With its 10+ years deployment experience, it is proven that the solution can address many of their complex workflows. 
3) Since DGIT provides a comprehensive package of support (i.e., UNDP-developed software with experts who tailor the solutions to align with legal framework of a country, local capacity building support to maintain the deployed solutions), Member States’ financial burden to maintain civil registration service will significantly decrease. </t>
  </si>
  <si>
    <t xml:space="preserve">Malawi: 10 million ID cards issued with access to various government services Hondurs: 6 million ID cards issued which built trust for a successful election In the next year, same results are to be achieved in Vanuatu and Guinea-Bissau at least. </t>
  </si>
  <si>
    <t>Step 1: We work with governments who are coming out of a crisis related to elections or identity registries to define a strategy to reform said strategies. Step 2: We help the governments fundraise with international donors or multilateral banks. Step 3: We hire a team of international experts in various areas to support the government and procure equipment required to improve and deploy identity management (and other governance) solutions. Step 4: We roll out identity management services. From the ICT perspective, people interact with e-gov services or with booth software managed by a government operator (e.g. submitting an application for a biometric ID). Step 5: The application is validated, in compliance with regulatory and operational requirements at the backoffice (can be partially or totally automated depending on regulatory requirements). Step 6: Documents are issued to the requesting individuals, or rights and obligations as defined in the solution are assigned as per legislation.</t>
  </si>
  <si>
    <t>The solution supports the capacity of the government directly and therefore the targeted populations will get benefits indirectly. When registering people, the DGIT solutions ensure that people with disabilities or manual labor workers whose biometrics cannot be captured have alternative means to be included in the registry. Also, for those living in remote areas can be registered offline and when the network is back, the computerized data will be synchronized with the system in a manner to ensure data protection and cyber security.</t>
  </si>
  <si>
    <t>UNDP CDO Sprint Programme</t>
  </si>
  <si>
    <t>Deployed to Malawi and Honduras</t>
  </si>
  <si>
    <t>We are getting requests for support from different countries including Belize, Trinidad Tobago, Dominica and more in the pipeline. Also, function wise, in Malawi, the core registration function has been deployed and the CO and MS further requested to expand its function to digital wallet, legal case management system, and health data management system. In Vanuatu, a function on anti-money laundering is also requested.</t>
  </si>
  <si>
    <t>Belize, Trinidad Tobago, Dominica</t>
  </si>
  <si>
    <t>https://www.cgdev.org/sites/default/files/malawi-journey-towards-transformation.pdf</t>
  </si>
  <si>
    <t>It is open source: beneficiary governments receive the full source code of their customized version and are totally free to do anything they’d like with it.
It can be easily whitelabeled: The solution is customized for each government as if developed internally.</t>
  </si>
  <si>
    <t xml:space="preserve">Public Services, Government Management, Information Systems </t>
  </si>
  <si>
    <t>SDG 16 - Peace, Justice and Strong Institutions</t>
  </si>
  <si>
    <t>DPG nominee</t>
  </si>
  <si>
    <t>https://drive.google.com/file/d/1TrF2UnSSu6hXnVSvXMaB5wRdsO5i4-LX/view?usp=sharing</t>
  </si>
  <si>
    <t>DisasterAWARE Pro</t>
  </si>
  <si>
    <t>Humanitarian risk intelligence platform that serves the early warning and decision support needs of the public, governments, and NGOs around the world</t>
  </si>
  <si>
    <t>Pacific Disaster Center</t>
  </si>
  <si>
    <t>When large scale, catastrophic disasters unfold, requiring support from the international response community, every minute counts. For many nations, having the right data to inform planning and response support for disasters remains a challenge or even guess work.</t>
  </si>
  <si>
    <t>DisasterAWARE is a powerful humanitarian risk intelligence and decision support platform with 6,500+ data layers designed to support early warning, multi-hazard monitoring, operational response and recovery, risk assessment and mitigation, disaster planning, and preparedness exercises. For more than 20 years, Pacific Disaster Center (PDC) has supported the most demanding governmental and nongovernmental organizations (NGOs) worldwide to enhance disaster management capacity, save lives, and reduce disaster losses.</t>
  </si>
  <si>
    <t>700 million stakeholders in the ASEAN region are currently protected by the AHA Centre's longstanding use of PDC's DisasterAWARE (https://thecolumn.ahacentre.org/tag/pdc/). DisasterAWARE Pro is used by WFP, WHO, UNICEF, UNDRR, UN Women and 70 nations with over 200 projects.</t>
  </si>
  <si>
    <t>PDC’s evidence-based analytical tools, technologies, big data, research, and information enable data-driven decision making. The Center’s DisasterAWARE platform is used by tens of thousands of disaster management practitioners around the globe —providing early warning, hazard monitoring, and risk intelligence to support rapid and effective disaster response, preparedness, recovery, and mitigation. It includes the highest resolution all-hazards impact modeling, advanced analytical reports, augmented information through artificial intelligence, and the largest, scientifically vetted big data catalog for disaster management decision making in the world. PDC’s specialization in areas related to disaster management best practices and processes, geographic information systems (GIS), remotely sensed data processing, software engineering, meteorology, and earth sciences have built its reputation as an international expert for strengthening disaster management capacity. Through knowledge sharing, collaboration, skills development, and institutionalization and exercising of standard operating procedures (SOPs), PDC has helped its partners achieve numerous disaster risk reduction objectives outlined by the United Nations (U.N.) Sendai Framework and U.N. Sustainable Development Goals (SDGs).</t>
  </si>
  <si>
    <t>PDC's DisasterAWARE platform allows for offline use in limited connectivity environments, has been translated into all local languages in SE Asia where it has been deployed, and PDC collaborates with UN Women and advances the UN's Women, Peace and Security initiative to ensure inclusivity and equity.</t>
  </si>
  <si>
    <t xml:space="preserve">WFP, WHO, UNICEF, UNDRR, UN Women, US Government, USAID, NASA, and hundreds of international partners </t>
  </si>
  <si>
    <t>70 countries</t>
  </si>
  <si>
    <t>Latin America and the Carribean</t>
  </si>
  <si>
    <t>https://www.pdc.org/disasteraware</t>
  </si>
  <si>
    <t>Crisis, Climate</t>
  </si>
  <si>
    <t>700M?!</t>
  </si>
  <si>
    <t>https://www.youtube.com/watch?v=fA-0suStDBc</t>
  </si>
  <si>
    <t>https://drive.google.com/file/d/192Gr2qyRflP2vAF7OBWMFoTdPAECd6ug/view?usp=sharing</t>
  </si>
  <si>
    <t xml:space="preserve">D-MOSS </t>
  </si>
  <si>
    <t>Dengue fever early warning system.</t>
  </si>
  <si>
    <t>HR Wallingford</t>
  </si>
  <si>
    <t xml:space="preserve">Dengue fever is the fastest spreading mosquito-borne viral disease in the world today, prompting the World Health Organisation (WHO) to include the virus in the world’s top 10 public health threats. It costs the Health Services of low to middle-Income countries around $8 billion annually. </t>
  </si>
  <si>
    <t xml:space="preserve">D-MOSS, the Dengue MOdel forecasting Satellite-based System, is the first functional dengue fever early warning system that uses satellite Earth Observation (EO) data, in-situ observations, and seasonal climate forecasts to issue forecasts of dengue fever on a regular basis. The D-MOSS dengue fever early warning system produces accurate forecasts allowing Ministries of Health to take proactive action to reduce cases before outbreaks occur. </t>
  </si>
  <si>
    <t xml:space="preserve">Provided dengue fever forecasts for the entire population of Vietnam each month since June 2019. 
Reduction in dengue fever incidence rates in 4 monitored Vietnamese provinces by an average of 8 cases per 100,000 people (up to a 20% reduction). 
Provided dengue fever forecasts for the entire populations of Sri Lanka and Malaysia each month since June 2020. </t>
  </si>
  <si>
    <t>Step 1: Working with Ministries of Health to introduce the D-MOSS dengue fever early warning system. 
Step 2: National stakeholders upload the latest dengue fever case numbers. 
Step 3: National and regional stakeholders receive forecasts of dengue fever outbreaks for their areas of responsibility. The forecast is driven by satellite data, seasonal meteorological forecasts and recently reported cases. 
Step 4: National stakeholders undertake national planning of resources 5-6 months in advance, using the forecasts to aid decision-making. 
Step 5: Regional stakeholders are guided by the forecasts in targeting the spraying of mosquito breeding sites 1-2 months in advance. 
Step 6: Regional stakeholders are guided by the forecasts in issuing community-level warnings to reduce standing water and take action to avoid mosquito bites 2 weeks to 2 months in advance.</t>
  </si>
  <si>
    <t>D-MOSS provides low to middle-income country stakeholders with a leading-edge digital tool to aid mosquito-borne disease control; the first of its kind in the world to be accessible through an internet browser.</t>
  </si>
  <si>
    <t>UNDP Vietnam, UK Space Agency's International Partnership Programme</t>
  </si>
  <si>
    <t xml:space="preserve">Malaysia, Sri Lanka, Vietnam </t>
  </si>
  <si>
    <t>Ongoing discussions to expand D-MOSS to Indian states, Singapore, Pakistan, The Caribbean, Central and South America, and Africa.</t>
  </si>
  <si>
    <t>https://www.hrwallingford.com/</t>
  </si>
  <si>
    <t>Disease Management, Community Health, Government Management</t>
  </si>
  <si>
    <t>SDG 6: Clean water and sanitation, SDG 3: Good health and well-being, SDG 13: Climate action</t>
  </si>
  <si>
    <t>https://www.youtube.com/watch?v=ZRUuA8bjMicDo</t>
  </si>
  <si>
    <t>https://digitalx.undp.org/images/solutions/D-MOSS-Dengue.jpg</t>
  </si>
  <si>
    <t>ELSA</t>
  </si>
  <si>
    <t>Ecuador's map of nature dub "map of hope" to achieve biodiversity.</t>
  </si>
  <si>
    <t>UNDP Ecuador</t>
  </si>
  <si>
    <t xml:space="preserve">For the last 2 decades, Ecuador has lost biodiversity and faces today possible effects of climate change. 2 million hectares of native forest have been deforested and rainfall in the coast region has increased by 33% compared to data of the last 30 years. </t>
  </si>
  <si>
    <t>By using the free, open-source UNBLab we have global data available, plus the national data which builds up a much more exact and reliable Essential Life Support Areas (ELSA) ELSA Map for the country. The ELSA Web tool supports decision makers in solving complex development planning issues based on spatial data and science. This is a way to help governments develop a different and more sustainable approach while making planning decisions.</t>
  </si>
  <si>
    <t xml:space="preserve">ELSA generates benefits at a national scale, including Galapagos, with a special focus on territories where commitments in the areas of biodiversity, climate change and sustainable development are identified. </t>
  </si>
  <si>
    <t>Step 1: Identify stakeholders Step 2: Analyze top 10 policy documents (biodiversity, climate change, sustainable development) Step 3: Consult and identify national global data to guide the analysis. Step 4: Define protection, management and restoration in the national context. Step 5: Set ELSA analysis and Co-create ELSA maps with stakeholders and national experts. Step 6: Develop policy recommendations and analyze specific implementation. Step 7: Take action and monitor results.</t>
  </si>
  <si>
    <t>The co-creation of the ELSA Map is based on constant consultations with stakeholders. During 2021 and 2022 we could work with indigenous people living in the Amazon region, with limited access but high interest in creating the map and learning about the process and digital tools for their future benefits.</t>
  </si>
  <si>
    <t>UNBlab</t>
  </si>
  <si>
    <t>Currently the ELSA process is being implemented in 12 countries, including Ecuador, within the UNDP global programme.</t>
  </si>
  <si>
    <t>ELSA aims to guide decision making in the 12 countries that now have an ELSA map</t>
  </si>
  <si>
    <t>https://csl.gis.unbc.ca/Ecuador_ELSA/</t>
  </si>
  <si>
    <t>Open Source, Digital Public Good Candidate</t>
  </si>
  <si>
    <t>SDG 6: Clean water and sanitation, SDG 13: Climate action, SDG 15: Life on land</t>
  </si>
  <si>
    <t>https://www.youtube.com/watch?v=-D36l0aoTHo</t>
  </si>
  <si>
    <t>https://drive.google.com/file/d/1sulkcuEfRXGIjpGuOBFUU8FZvt_UvAkv/view?usp=sharing</t>
  </si>
  <si>
    <t>Empact</t>
  </si>
  <si>
    <t>A Platform to connect youths to online work opportunities to improving their livelihoods.</t>
  </si>
  <si>
    <t>WFP</t>
  </si>
  <si>
    <t>The 2020 UNHCR Refugee Data Finder estimated that there are around 80 million forcibly displaced people worldwide, 86% of whom are hosted in countries with struggling economies. This means that it is difficult to provide meaningful livelihoods for them. While on the other hand, statista.com, projects approximately US$ 455.2 billion gross volume of the online work economy by 2023. This means that there is an opportunity our targeted vulnerable populations to gain access to these jobs in the new world of work that would help them to improve their livelihoods, as well as contribute meaningfully to their local economies. However, the main challenge is that our target beneficiaries may not necessarily have the requisite English language, IT, and soft skills that would allow them to tap into these digital opportunities. Therefore, EMPACT was designed to address this skills gap by providing English language and IT literacy &amp; expert-level skills, as well as soft skills that would position them to effectively access these previously untapped job opportunities. As an example, in Kenya 70% of the population falls below 35 years of age, with 80% of employment opportunities in the country coming from the informal sector, which often does not pay a livable wage, and majority of workers are the youth. Additionally, as a result of the COVID pandemic, around 50% of young people experienced a significant decline in income because of government-imposed lockdown restrictions. Therefore, WFP's mission under EMPACT (EMPowerment in ACTion) has been to connect vulnerable youth in Kenya to online work which is done by proving training, infrastructure, and linkage to online work providers.</t>
  </si>
  <si>
    <t>EMPACT aims to bridge the skills-and-opportunities gap between vulnerable populations and the digital economy. EMPACT's model does this through the delivery of a blended curriculum combining technical, English language, and online freelancing skills to targeted populations - mainly youth in urban settlements - to connect them to online work opportunities thus improving their livelihoods.</t>
  </si>
  <si>
    <t xml:space="preserve">In Kenya alone, we have trained 500 youth on digital work. The average age of participants in 24 years, 52% of whom are women. Our training completion rate is 98%, with 60% of the youth successfully earning an income after completion of the training. On average, they earn US$ 1.8 per hour, per participant. In comparison, according to a 2021 report by the on the Informal Economy in Kenya by the Federation of Kenyan Employers (FKE), the monthly average wage paid by informal enterprises is US$ 30.25, which falls below the statutory minimum wage. </t>
  </si>
  <si>
    <t xml:space="preserve">Step 1: Eligible youth start the journey starts with a 2-week digital microwork training that focuses on building technical skills on digital microwork projects. The technical training is complimented by soft skills training on Communication, Time Management and Business English. By the end of the two weeks participants have the skills needed to complete digital microwork projects that pay ~USD 1.5 - 2 per hour. Step 2: As the participants are working, they have the option of enrolling for the Advanced Track offering 1) a self-paced digital marketing skills training, 2) an instructor-led training on software development, or 3) also an instructor-led training on storytelling skills. The objective of the advance track is to upskill youth with relevant skills for the freelancing market, that will increase their earnings to ~USD 5+ per hour. Step 3: Once participants have established an online work portfolio, they are graduated from EMPACT. Step 4: EMPACT graduates are eligible for asset-based loans to facilitate them to purchase the required equipment and internet connectivity. In addition to the equipment and connectivity, graduates have access to a community for peer support and mentorship as they continue to engage in digital microwork and online freelancing work. </t>
  </si>
  <si>
    <t>EMPACT was designed to support and empower vulnerable persons. Firstly, EMPACT targets to ensure equitable participation by women. This is a target group that may otherwise feel intimidated in pursuing technology jobs because the sector has been mainly male dominated. Right now, women make up around 52% of program participants, which is quite encouraging. Secondly, for the youth in urban settlements and refugee camps, it is difficult for them to have access the equipment, internet connectivity, as well as digital skills to be able to successfully apply for and execute these online jobs. So, EMPACT contributes by providing access to the tools and skills that make it possible for them to take advantage of these new opportunities.</t>
  </si>
  <si>
    <t>WFP Innovation Accelerator (Munich), Kenya Private Sector Alliance (KEPSA)</t>
  </si>
  <si>
    <t>Kenya, Iraq, Lebanon, Turkey, Colombia and Zimbabwe</t>
  </si>
  <si>
    <t xml:space="preserve">EMPACT is looking to expand into Somalia, Sudan, and Palestine in 2022. In the medium term we are hoping to co-create solutions to incentivize private sector companies to hire digital impact workers, as well as leverage existing KEPSA facilities across the country to run the EMPACT programme. </t>
  </si>
  <si>
    <t>Somalia, Sudan, Palestine</t>
  </si>
  <si>
    <t>https://innovation.wfp.org/project/empact</t>
  </si>
  <si>
    <t>Inclusive growth, gender</t>
  </si>
  <si>
    <t xml:space="preserve">SDG 8: Decent work and economic growth 
SDG 10: Reduced inequalities </t>
  </si>
  <si>
    <t>RBA, RBAS, RBLAC</t>
  </si>
  <si>
    <t>https://youtu.be/oTR1x1hkL64</t>
  </si>
  <si>
    <t>joy.matwale@wfp.org</t>
  </si>
  <si>
    <t>Empower Tracking</t>
  </si>
  <si>
    <t>Using the crowd, blockchain, and incentives to reduce plastic waste across the globe.</t>
  </si>
  <si>
    <t>Empower</t>
  </si>
  <si>
    <t xml:space="preserve">Globally, only 9% of plastic waste is recycled. There is a huge lack of both waste collection data and collection and recycling infrastructure. This makes the shift towards a circular economy very difficult and time-consuming. </t>
  </si>
  <si>
    <t xml:space="preserve">The Empower Global Plastic Waste Deposit &amp; Tracking System challenges plastic waste by giving plastic a value: anyone who deposits plastic waste at a collection point will receive digital tokens through the Empower mobile application which can be converted into local currency. Through these incentives, Empower collects data from waste collection everywhere in the world and identifies the bottlenecks in waste management infrastructures. </t>
  </si>
  <si>
    <t xml:space="preserve">Helped 378 organisations set up and run 647 facilities (collection points and recycling facilities).
Collected and tracked approximately 21M kgs of materials to date.
On the ground, 10,000+ people are directly involved in the collection. </t>
  </si>
  <si>
    <t>Step 1: Interested collectors are onboarded to set up and register an organisation and collection point on the platform. 
Step 2: Empower will run a demo and set up the platform to fit the local need (which materials, data needed to collect, nr of collection points, access for managers etc.)
Step 3: Empower connects users with potential sponsors through plastic credits and potential buyers needing materials in that region. 
Step 4: Users can start collecting and registering the collected materials (timestamps, digital signatures, uploading of pictures and documentation), creating digital inventories at the collection points that can then be tracked onwards in the value chains and also be used as the basis for reporting to plastic credit funders, PROs, owners, municipalities etc.</t>
  </si>
  <si>
    <t>Through Empower's mobile application and the use of blockchain technology, these tools increase transparency, market access, and low-cost operations. As the plastic collectors deliver plastic waste, they present their QR code to be scanned and receive tokens immediately to their digital wallet. Empower has learned a lot from working with the informal sector across various regions/continents, and a range of literacy and digital maturity. Therefore there is a strong focus on solutions that are both easily customisable to local settings and making them simple to work on every level.</t>
  </si>
  <si>
    <t>SAP.iO SAPs startup/scaleup program with technical, Google program for SDG Startups, Alliance to End Plastic Waste Accelerator program with Plug and Play VC, Ocean Plastic Prevention Accelerator (Incubation Network), AEPW, UpLink and TopLink (World Economic Forum), The Factory Accelerator, Best Nordic Accelerator Program winner multiple years.</t>
  </si>
  <si>
    <t>More than 40 countries</t>
  </si>
  <si>
    <t xml:space="preserve"> Empower Tracking's goal is to have more than 100M users in more than 100 countries by 2025. They are in the early phases of entering several new countries. Including being part of UN Waste Wise Cities, National Plastic Action Partnerships and global NGOs to ensure expansion and have a global impact.</t>
  </si>
  <si>
    <t>www.empower.eco and www.plastic-positive.com</t>
  </si>
  <si>
    <t>SaaS, Blockchain</t>
  </si>
  <si>
    <t>Infrastructure, E-commerce, Conservation</t>
  </si>
  <si>
    <t>SDG 8: Decent work and economic growth, SDG 11: Sustainable cities and communities, SDG 12: Responsible consumption and production</t>
  </si>
  <si>
    <t>https://www.youtube.com/watch?v=E2ooC80LMjA</t>
  </si>
  <si>
    <t>https://digitalx.undp.org/images/solutions/munay-empowering-women.png</t>
  </si>
  <si>
    <t>Evercity</t>
  </si>
  <si>
    <t>End-to-end platform streamlining green debt and carbon origination.</t>
  </si>
  <si>
    <t>Evercity UG</t>
  </si>
  <si>
    <t xml:space="preserve">The target problem Evercity Platform is trying to solve is to reduce the high administrative costs that issuers of sustainable finance instruments have to pay to structure their green finance issuances. At the same time, financial institutions also face problems related to the transparency of their investments which discourages them from financing more projects in developing countries. </t>
  </si>
  <si>
    <t>Evercity's platform will streamline the process for both sides, using digital technologies to increase the accessibility of sustainable finance for SMEs in developing countries. They also introduce a new type of financial instrument - carbon forward contracts, which will help SMEs attract early financing to implement their project.</t>
  </si>
  <si>
    <t>Helped 5 small businesses attract approximately $1M of financing.</t>
  </si>
  <si>
    <t>Step 1: Green screening. Projects that want to issue sustainable finance register on the platform, log in, and add financial information about their company. They then select relevant activities/sectors that correspond with their business and create a list of assets. For each asset, they answer a questionnaire based on EU, Climate Bonds or other taxonomy to understand their eligibility for green finance. After eligible assets are identified, Evercity team members help assess climate-related risks for each asset using historical climate data and scenario-based models. Issuers also select impact indicators for each asset and indicate reporting parameters (data sources, methodology, frequency of reporting). 
Step 2: Framework creation. Issuers answer guided questions on the platform to generate a green finance framework according to global standards based on a simple questionnaire. The framework includes the parameters of the future reporting (frequency, level of detail) which will be done on the platform. The auditor logs onto the platform to review the framework and the list of eligible assets and verifies with a digital signature on the blockchain. 
Step 3: Issuance. An instrument can be issued in the decentralized registry using blockchain, or in a traditional way. 
Step 4: Monitoring. Based on the monitoring frequency selected at the green screening stage, the platform sends notifications to issuers. Issuers log into the platform and provide impact data for each selected indicator. 
Step 5: Reporting. Based on the reporting frequency selected at the framework creation stage, the platform sends notifications to. Issuers provide data on bond allocation to each project for this period. Impact data is aggregated in the report automatically based on the information submitted by issuers or collected automatically using IoT / satellites. Based on these data points, the Evercity platform automatically generates green bond reports which can be verified by the auditor on the blockchain. Information on physical climate risks can also be included in the report.</t>
  </si>
  <si>
    <t xml:space="preserve">The solution includes a consulting component - its team members can provide guidance and advice on green finance campaigns to underserved population groups. </t>
  </si>
  <si>
    <t>UN Climate Change, Techstars, ABN AMRO, Web3 foundation</t>
  </si>
  <si>
    <t>Countries in the EU and the Asia-Pacific region</t>
  </si>
  <si>
    <t>They plan to strategically advance into the US, Gulf Cooperation Council (GCC) and ASEAN regions. Specifically, Southeast Asia - WWF Singapore, Monetary Authority of Singapore, ASEAN Secretariat, etc., GCC Region - GMIS, Sustainable Fintech Alliance (UAE), Global Carbon Council (Qatar), DNV, USA &amp; Canada - Fintech Innovation Lab, Techstars, Ecotrust Canada, EU - LPA, Luxembourg Blockchain Lab, Climate Bonds Initiative. As regular participants of the annual UN Conference on Climate change, they have unique access to customers and decision-makers. They have signed agency agreements with well-established industry consultants and existing platform solutions such as the Frankfurt-based cap-tech consultant LPA. Evercity leads the finance working group in the Climate Chain Coalition.</t>
  </si>
  <si>
    <t>USA</t>
  </si>
  <si>
    <t>https://www.evercity.io/</t>
  </si>
  <si>
    <t>Open Source, SaaS, Blockchain</t>
  </si>
  <si>
    <t>Fintech, Coordination, Emissions</t>
  </si>
  <si>
    <t>SDG 11: Sustainable cities and communities, SDG 9: Industry, innovation and infrastructure, SDG 13: Climate action</t>
  </si>
  <si>
    <t>https://www.youtube.com/watch?v=Ls4Ty5GawO8</t>
  </si>
  <si>
    <t>https://digitalx.undp.org/images/solutions/evercity.jpeg</t>
  </si>
  <si>
    <t>Everimpact</t>
  </si>
  <si>
    <t>Measuring carbon emissions, identifying reduction opportunities, and monetising reductions.</t>
  </si>
  <si>
    <t>Cities are responsible for 70% of the world's GHG emissions: they have a huge reduction potential but lack the financial resources to invest in decarbonisation. Reducing and managing emissions requires measuring them. Currently, there is no proper technology available to measure CO2 emissions accurately particularly in urban &amp; rural territories . As a result, emission reduction projects in cities are not generating revenues from the carbon offset markets, missing out on a $50BN market which is critically needed to help cities reach their net-zero targets. (Source: McKinsey report). Thanks to Everimpactâ€™s digital carbon Monitoring Reporting Verification (MRV) solution, we help cities: - generate revenues from the voluntary carbon market (â‚¬1M to â‚¬5M/year for cities) - access green financing at improved interest rate - comply with reporting regulations We do that by measuring carbon emissions with satellite imagery, big data and sensors. We can provide our clients with their carbon footprint in near real-time, and help reduce emissions. Then, we certify the data to the highest standard, and find high profile carbon offset sellers in our current projects we monitor with the same methodology (e.g reputable Cities or Large companies). Work done to understand the citiesâ€™s pain point: With the help of the European Commission &amp; the City Finance Lab, Everimpact worked with 8 EU cities (London, Manchester, Porto, Santander, Barcelona, Madrid, Malaga, Herning) to understand their needs and demonstrate the technology Our reporting and dashboard solution has been further refined with beta-users in the city of Dijon (France) as well as feedback from cities in Malaysia and Japan Itâ€™s worth noting that both the European Commission and the Asian Development bank have invested and are shareholders of Everimpact. AdB has a pipeline of 120 cities they would like to scale EverImpact solution to. In the UK and France, BT (British Telecom) and EDF (a French utility) have started deploying Everimpactâ€™s solution to their network of cities as this is a priority topic for most city councils.</t>
  </si>
  <si>
    <t xml:space="preserve">Everimpact's digital carbon Monitoring Reporting Verification (MRV) solution helps cities generate revenues from the voluntary carbon market, access green financing at an improved interest rate , and comply with reporting regulations. This is done by measuring carbon emissions with satellite imagery, big data and sensors. The solution provides clients with their carbon footprint in near real-time and helps reduce emissions. It then certifies the data to the highest standard and finds high-profile carbon offset sellers in current projects monitored with the same methodology (e.g reputable Cities or Large companies). </t>
  </si>
  <si>
    <t xml:space="preserve">Everimpact is measuring 800kt of CO2 emissions/year and 20kt of CO2 emission reduction/year in Dijon (France). </t>
  </si>
  <si>
    <t>Step 1: Working with cities to set up an ambitious Climate investment plan that will decrease carbon emissions and ensure the city achieves net zero. 
Step 2: Performing a satellite imagery analysis of the area and installation of sensors on key spots.
Step 3: Measuring carbon emissions to get a 12-month baseline, then measuring the emission reductions linked to the implementation of the decarbonisation projects. Measurements will be ongoing for the life of the project.
Step 4: Sharing a dashboard with the city and its population to track and report carbon emissions in real time. 
Step 5: Certifying carbon emission reductions.
Step 6: Selling the emission reduction generated by the project and generating revenue for the city.</t>
  </si>
  <si>
    <t xml:space="preserve">Everimpact's digital MRV solution is game-changing and allows cities or governments in developing countries to invest at scale and pace in the needed decarbonisation projects thanks to the carbon data and access to finance provided by Everimpact's solution. The solution allows deprived neighbourhoods in developed countries to get climate change projects implemented. </t>
  </si>
  <si>
    <t>ADB Ventures, Google SDG start-up accelerator, H2020, City Finance Lab and South Pole, Climate KiC, EIT Climate KiC urban mobility accelerator, UFO programme.</t>
  </si>
  <si>
    <t>France</t>
  </si>
  <si>
    <t>The Asian Development bank is one of Everimpact's investors, hence Everimpact has started discussions in India &amp; Indonesia. Everimpact is also in advanced discussions with Hitachi in Japan to implement a government-led voluntary carbon market. On the emission-intensive industry side, Everimpact is preparing projects in Malaysia and Canada.</t>
  </si>
  <si>
    <t>India, Indonesia, Japan, Malaysia, Canada</t>
  </si>
  <si>
    <t>https://www.everimpact.com/</t>
  </si>
  <si>
    <t>Emissions, Fintech, Marketplace</t>
  </si>
  <si>
    <t>Industry, innovation and infrastructure, Climate action, Sustainable cities and communities</t>
  </si>
  <si>
    <t>https://www.youtube.com/watch?v=0ROE61tw4j8&amp;feature=youtu.be</t>
  </si>
  <si>
    <t>https://digitalx.undp.org/images/solutions/Everimpact.png</t>
  </si>
  <si>
    <t>FarmAI</t>
  </si>
  <si>
    <t>Helping farmers and organizations to improve yields and reduce costs.</t>
  </si>
  <si>
    <t>ListenField Inc.</t>
  </si>
  <si>
    <t xml:space="preserve">FarmAI’s target problems are the rising challenges faced by agricultural companies such as: coping with climate change, soil erosion and biodiversity loss, satisfying consumers’ changing tastes and expectations, meeting the rising demand for more food of higher quality, and building resilience against global economic dynamics. </t>
  </si>
  <si>
    <t>A predictive analytics platform that helps farmers and organizations improve yields and reduce overall costs, through community empowerment and supply chain collaboration.</t>
  </si>
  <si>
    <t xml:space="preserve">Serving over 5,000 hectares of land for more than 10 organizations.
Utilized by over 20,000 smallholder farmers in Japan, Thailand, and Vietnam (helping them improve their farm management efficiency by 25%). </t>
  </si>
  <si>
    <t>Step 1: Creating adaptation processes with smallholders, agribusinesses, and agricultural agencies to use the farm management system. 
Step 2: Partners reach out to farmers and introduce the mobile application. 
Step 3: Farmers use the mobile application to access precise weather information, and receive agronomic advice. 
Step 4: Partners use the dashboard to monitor farmer activities, provide advice to farmers, and perform deep field analytics (crop phenology, crop health using satellite imagery) and can know the total productivity in the area to manage the demand and supply of the material in their organization. 
Step 5: Partners validate the sustainable practice of farmers using farm activity logs, photos, and crop health information on FarmAI.
Step 6: Farmers continue to receive advice throughout the cropping season via the FarmAI mobile application (farmers can also get verified for sustainable farming).</t>
  </si>
  <si>
    <t xml:space="preserve">FarmAI provides solutions for self-employed small-scale operations with low income, situated in remote regions with less developed infrastructure and a high potential for climate shocks. </t>
  </si>
  <si>
    <t>Kubota, International Finance Corporation (IFC), AgTech Vietnam, Asia Digital Transformation (ADX), Google Startup Advisor: SDG Program, Unreasonable Capital</t>
  </si>
  <si>
    <t>Japan, Thailand, Vietnam</t>
  </si>
  <si>
    <t>N/A</t>
  </si>
  <si>
    <t>https://www.listenfield.com</t>
  </si>
  <si>
    <t>Inclusive Growth, Climate</t>
  </si>
  <si>
    <t>Supply Chain, Agtech, Data Analytics</t>
  </si>
  <si>
    <t xml:space="preserve">SDG 2: Zero hunger, SDG 9: Industry, innovation and infrastructure, SDG 13: Climate action </t>
  </si>
  <si>
    <t>https://www.youtube.com/watch?v=yj1ShxxwQdA&amp;t=265s</t>
  </si>
  <si>
    <t>https://digitalx.undp.org/images/solutions/farmAi.png</t>
  </si>
  <si>
    <t>Fetal Monitor iCTG</t>
  </si>
  <si>
    <t>Wearable fetal monitor for mothers that alert health centers of risks during pregnancy.</t>
  </si>
  <si>
    <t>Melody International Ltd.</t>
  </si>
  <si>
    <t>Fetal Monitor iCTG and Melody perinatal eHealth platform target problem is the high rate of the global maternal mortality rate, with a global average of 211 per 100,000 live births (2017), and many of these deaths were preventable and occurred in developing countries. Their solution utilises digital technologies to foster these preventative possibilities. And they perfectly match UNDP's targets. They are already working on these challenges in Thailand and Bhutan with the help of the Government of Japan and UNDP, providing solutions and continuing to update pain points.</t>
  </si>
  <si>
    <t>Fetal monitor iCTG is an ultra-compact, completely wireless, and mobile delivery monitoring device that measures the fetal heart rate and uterine contractions from 20 minutes to several hours and graphically displays the measured data on devices such as tablets, smartphones, and PCs.</t>
  </si>
  <si>
    <t>Thailand: 30 units have been installed in 30 hospitals and 7,776 antenatal check-ups have been diagnosed remotely in areas where there is a shortage of doctors.
Bhutan: 55 units in 46 hospitals, covering pregnant women in all regions by only 13 obstetricians in the entire country, 4 000 measurements were diagnosed remotely, despite the COVID-19 situation.</t>
  </si>
  <si>
    <t>Step 1: Understanding the issues that the government wants to address, such as the need to reduce the maternal and child mortality rate and increase the maternal health check-up rate. 
Step 2: Establishing a collaborative system with the government (Ministry of Health) and medical institutions to research and understand the maternity health check-up and insurance systems. 
Step 3: Introducing services to representative medical institutions and start foetal monitoring on a small scale.
Step 4: Optimising the service to suit the local perinatal healthcare system. 
Step 5: Implementing the service to remote areas with limited medical resources
Step 6: Providing education and training for users and sharing case studies with other regions and countries.</t>
  </si>
  <si>
    <t>Local language support and disability support functions. In addition, the required transmission speed is very low and most of the functions can be used even when out of communication range.</t>
  </si>
  <si>
    <t>UNDP Bhutan, TCP (Technology Commercialisation Programme organised by the Japanese Government), NEDO (New Energy and Industrial Technology Development Organisation)</t>
  </si>
  <si>
    <t>Bhutan, Thailand</t>
  </si>
  <si>
    <t>Actively expanding business overseas. Products are currently being introduced in Southeast Asian and African countries. This year, they are planning to conduct government-subsidized pilot projects in Tanzania, Kenya and the Philippines.</t>
  </si>
  <si>
    <t>SE Asia and Africa</t>
  </si>
  <si>
    <t>https://www.melodyi.net/</t>
  </si>
  <si>
    <t>Health, Gender</t>
  </si>
  <si>
    <t>Disease Management, Medical Records, Diagnostics</t>
  </si>
  <si>
    <t>SDG 5: Gender equality, SDG 3: Good health and well-being, SDG 10: Reduced inequalities</t>
  </si>
  <si>
    <t>https://youtu.be/EeFRZC7CyhA</t>
  </si>
  <si>
    <t>https://digitalx.undp.org/images/solutions/fetalmonitor.jpeg</t>
  </si>
  <si>
    <t>FloodMapp</t>
  </si>
  <si>
    <t>Real-time flood modelling solution for flood forecasting and emergency management.</t>
  </si>
  <si>
    <t>Flooding is becoming more frequent and more severe. In the past 10 years, flooding has taken over 56,000 lives in the APAC region. In 2020 over 20 million people were displaced by floods. People lose their homes, become more vulnerable to waterborne diseases and are left unable to work or provide for their families. World Bank's research shows that at least 35% of flood damage is preventable with the right early warning systems. Much loss of life and damage are caused because current flood forecasting systems are too broad and people do not understand that they or their assets are at risk. Flood warnings from government agencies are based on meteorology or hydrology modelling; communicated as a rainfall depth or peak flood height related to a river or catchment. They are presented as a broad map image at a state or national scale. As a result of these outdated and ineffective flood warnings, government agencies, businesses and individuals alike do not have enough warning time for evacuation, or protecting critical assets.</t>
  </si>
  <si>
    <t xml:space="preserve">FloodMapp is a world-first real-time flood modelling solution, purpose-built for flood forecasting and emergency management. FloodMapp helps emergency managers prevent loss of life and reduce damage to assets by providing street level, asset specific flood intelligence. With FloodMaps, emergency managers can more efficiently help their communities prepare for, respond to and recover from flooding. Ie provide adequate warning to communities, facilitate targeted evacuations and close flooded roads. </t>
  </si>
  <si>
    <t>Both ForeCasts and NowCasts products have been used operationally more than 2,700 times. 
In March 2021, the Bureau of Meteorology (BoM) warnings predicted major flooding in Logan River with river levels expected to peak between 8.3m and 14.76m. FloodMapp ForeCast mapped the predicted flooding as a digital flood extent map. This allowed emergency managers to rapidly identify impacted properties, and safely evacuate residents 24 hours ahead of the flood event. 
The solution was integrated with Waze to provide live traffic routing around flooded roads (over 5,800 confirmations from drivers confirmed predictions were accurate).</t>
  </si>
  <si>
    <t>Step 1: The customer signs up and pays an implementation fee, as well as an annual license fee to integrate the products. 
Step 2: Users get access to the live web mapping services that they have subscribed to, such as FloodMapp Forecast which is delivered right to their GIS system. 
Step 3. They use this data to maintain unrivalled situational awareness of what people, property and critical infrastructure are impacted before, during or after the event. For governments, this live data can allow them to identify specific properties and vulnerable populations impacted to issue specific warnings and coordinate targeted evacuations. For transport departments, this live data would allow them to identify ahead of time which roads will be flooded, and close those roads for public safety. For power utilities, it allows them to identify exactly which substations and power cables may come into contact with flood waters and de-energise the network to maintain public safety. It also allows these entities to relocate or protect assets to prevent flood damage and subsequent financial losses.</t>
  </si>
  <si>
    <t>The solution is specifically designed to deliver digital intelligence needed to emergency managers, and subsequently, communities such that they can take action to improve safety and prevent damage. Their technology will help broader communities across the planet adapt to the growing consequences of climate change and prevent billions of dollars of damages and a large number of deaths from happening. This means it can reduce damage to critical infrastructure and avoid disruption of basic services so communities can minimize the costly impact of natural disasters.</t>
  </si>
  <si>
    <t>H2 Ventures Accelerator, River City Labs Accelerator, Joules Accelerator, Rise accelerator (George Washington University)</t>
  </si>
  <si>
    <t>Australia, USA</t>
  </si>
  <si>
    <t>Current plans include expansion to countries in Europe, South East Asia, and South America based on inbound interest and enquiries received.</t>
  </si>
  <si>
    <t>www.floodmapp.com</t>
  </si>
  <si>
    <t>DRR, Extreme Weather, Resilience</t>
  </si>
  <si>
    <t>SDG 13: Climate action, SDG 9: Industry, innovation and infrastructure, SDG 11: Sustainable cities and communities</t>
  </si>
  <si>
    <t>https://www.youtube.com/watch?v=0H-vyV52m7k</t>
  </si>
  <si>
    <t>https://digitalx.undp.org/images/solutions/FloodMapp.jpeg</t>
  </si>
  <si>
    <t>Flourish</t>
  </si>
  <si>
    <t xml:space="preserve">Mobile, personalized, and gamified coach to help improve emotional intelligence (EQ). </t>
  </si>
  <si>
    <t>Flourish doo</t>
  </si>
  <si>
    <t xml:space="preserve">Scientific research has shown that emotional intelligence (EQ) directly affects employability, salary level, happiness and satisfaction of individuals. Current business research shows that current solutions offered for EQ development are expensive and ineffective (both for individuals and organizations). </t>
  </si>
  <si>
    <t xml:space="preserve">Flourish is an affordable tool for increasing emotional intelligence as an alternative to the existing complex, expensive and time-consuming solutions. </t>
  </si>
  <si>
    <t xml:space="preserve">More than 2,000 people increased their EQ in less than 4 months. </t>
  </si>
  <si>
    <t xml:space="preserve">Step 1: Agreement with an organization for the usage of Flourish and signing a commercial contract. 
Step 2: Organization representatives send a list of users that is imported into the system (they can also import it themselves via the web portal. 
Step 3: The system sends emails to users with login details, video instructions, and links to download the app. 
Step 4: Via the web portal, organisations can track individual progress. </t>
  </si>
  <si>
    <t xml:space="preserve">The mobile app enables people to work on their EQ/Soft skills development (in less than 10 minutes per day). Through Flourish, people now have a mobile, personalized, and gamified coach to help improve their EQ. </t>
  </si>
  <si>
    <t>UNDP Boost, BigBooster accelerator, and EU4Tech</t>
  </si>
  <si>
    <t>Montenegro, Serbia, Croatia, Turkey, and more.</t>
  </si>
  <si>
    <t>In Partnership with BigBooster accelerator Flourish plans to develop a sales and marketing strategy to expand in France (Auvergne-Rhône-Alpes),  Germany (Baden-Württemberg), Spain (Catalonia), Italy (Lombardy), USA ( Pennsylvania), and Canada (Quebec).</t>
  </si>
  <si>
    <t xml:space="preserve">France, Germany, Spain, Italy, USA, Canada. </t>
  </si>
  <si>
    <t>https://FlourishApp.me</t>
  </si>
  <si>
    <t>Learning &amp; Training</t>
  </si>
  <si>
    <t>SDG 3: Good health and well-being, SDG 4: Quality education, SDG 8: Decent work and economic growth, SDG 9: Industry, innovation and infrastructure</t>
  </si>
  <si>
    <t>https://youtu.be/TA01pk5lLDU</t>
  </si>
  <si>
    <t>https://digitalx.undp.org/images/solutions/flourishapp.png</t>
  </si>
  <si>
    <t>Frontida Records</t>
  </si>
  <si>
    <t>Adaptable health applications for under-resourced and crisis-responding clinics.</t>
  </si>
  <si>
    <t>Frontida provides low-code, low-cost, and highly adaptable health applications for under-resourced and crisis-responding clinics worldwide.</t>
  </si>
  <si>
    <t>In 2020, Frontinda Records volunteered at Camp Moria, Europe’s largest refugee camp at the time. They discovered that paper patient charts were difficult to use, disorganized, misinterpreted due to language barriers or poor handwriting, and rarely shared among different health groups. They saw firsthand how countless low-resource and crisis-responding facilities struggle with rampant misdiagnosis, fragmented treatment, lack of doctor accountability, and disease outbreaks. They tailored their applications to the specific needs of the clinic, they include navigable forms, language preferences, offline functionality, and data analytics to track disease outbreaks.</t>
  </si>
  <si>
    <t xml:space="preserve">Documented over 4,500 patient visits in Greece and 1,500 in Afghanistan. 
Floating Doctors uses our system to serve 30 communities in Panama, helping 10,000+ patients. 
During the Ukraine refugee crisis, a medical inventory system was developed for the Polish Medical Mission, managing the logistics of delivering 7,000 supplies to Ukrainian hospitals. </t>
  </si>
  <si>
    <t>Step 1: Introduction call to provide an overview of Frontida. 
Step 2: Live product demonstration to help the client to decide if Frontida is a suitable fit. 
Step 3: Needs assessment to understand the organization's specific needs and preferences. 
Step 4: Define and customize Frontida software to fit the organization's needs. 
Step 5: Beta test and launch the Frontida system with the client's team on the ground.</t>
  </si>
  <si>
    <t xml:space="preserve">The solution offers low-cost licensing, offline functionality for clinics in remote areas, pharmacy information, scheduling, and customer support. </t>
  </si>
  <si>
    <t>Blackstone/TechStar Investment Company, Iovine and Young Academy Social Impact Prize Competition, Maseeh Engineering Prize Competition, Westly Prize Competition, New Venture Seed Competition, Google, Oracle/Netsuite, Vanta</t>
  </si>
  <si>
    <t>Greece, Afghanistan, Panama, Ukraine, Poland</t>
  </si>
  <si>
    <t>Frontida aims to enter the Middle East through its partnership with the Children of War Foundation(COWF). It plans to beta-launch an EHR in Amman, Jordan in July and expand to COWF clinics in countries within that region. Current activities and case studies will allow expansion in Central America. It also presently has 11 waitlisted clinics in Eastern Europe and African regions.</t>
  </si>
  <si>
    <t>https://www.frontidarecords.org/</t>
  </si>
  <si>
    <t>Digital health, Information Systems, Government Management</t>
  </si>
  <si>
    <t>SDG 3: Good health and well-being, SDG 9: Industry, innovation and infrastructure, SDG 10: Reduced inequalities</t>
  </si>
  <si>
    <t>RBAP, RBLAC, RBEC</t>
  </si>
  <si>
    <t>https://vimeo.com/631566149</t>
  </si>
  <si>
    <t>https://digitalx.undp.org/images/solutions/frontida-records.png</t>
  </si>
  <si>
    <t>Gravity</t>
  </si>
  <si>
    <t>Digital identity and digital wallet for all types of users, including those without mobile data/internet access.</t>
  </si>
  <si>
    <t>Gravity is tackling the biggest challenges in humanitarian action that involve lack of recognized proof of identity. Too much valuable NGO time and money has been spent managing; duplicative enrollment efforts and inefficiencies, Lack of access to aid for extremely vulnerable populations without IDs, Lack of beneficiary data privacy and security Refugee and vulnerable populations also lack access to job opportunities because they are unable to acquire and prove skills. Gravity is using a user-centric digital identity and credentialing platform empowering individuals to prove their identity, their skills, personal information and credentials by bringing together verifiable data (certificates and personal information) about themselves in a digital wallet to build trusted digital identities that are private, portable and persistent they can leverage to access services like humanitarian aid, education, and jobs.</t>
  </si>
  <si>
    <t>Gravity's solution empowers individuals at the bottom of the pyramid to build trusted digital identities that are private, portable, and persistent. Individuals and small businesses store and exchange verifiable data through digital wallets in order to access services like humanitarian aid, finance, and education.</t>
  </si>
  <si>
    <t>Gravity’s digital identity platform has enabled 200 vulnerable households without a legal ID to access cash assistance from NGOs
Gravity’s products reduced the cost of identity management for NGOs by 50%
Gravity’s products reduce the time taken to authenticate users for cash transfer delivery from 3 minutes to under 30 seconds per individual</t>
  </si>
  <si>
    <t xml:space="preserve">Step 1: Working with NGOs by providing a technology solution that allows them and their beneficiaries to create a digital decentralized identity and manage credentials.
Step 2: NGOs link their beneficiary management system into Gravity’s system.
Step 3: NGO field agents help beneficiaries sign-up to the Gravity app or provide the users without phones with a QR code containing their identity information.
Step 4: The beneficiary can leverage their digital identity and credentials to access services such as cash transfers from the money vendor. </t>
  </si>
  <si>
    <t xml:space="preserve">The product suite is unique from other SSI/decentralized identity products in that it is built to be inclusive of all types of users, including those in low-resource environments. The USSD menu is designed to be used without mobile data/internet access. The Identity Wallet App can also initiate transactions without internet connectivity, however, connectivity is required to complete a transaction. For users without phones, QR codes can be scanned and read in offline mode. </t>
  </si>
  <si>
    <t>UNDP Turkey, UNDP SDG Impact Accelerator, WFP Innovation Accelerator, Jeune Entreprise Innovante, French Public Investment Bank (BPI)</t>
  </si>
  <si>
    <t>Turkey, Kenya</t>
  </si>
  <si>
    <t>Gravity launched its digital solution supporting humanitarian aid in Turkey by working with the UNDP and in Kenya with the DIGID consortium (Dignified Identities in Cash Assistance governed by a consortium of NGOs comprising the Norwegian Red Cross, Norwegian Refugee Council, Norwegian Church Aid, and Save the Children Norway). Gravity is also launching in Uganda to continue to support DIGID.</t>
  </si>
  <si>
    <t>gravity.earth</t>
  </si>
  <si>
    <t>Crisis, Inclusive Growth</t>
  </si>
  <si>
    <t xml:space="preserve">Digital Identity, Public Services, Fintech </t>
  </si>
  <si>
    <t>SDG 1: No poverty, SDG 8: Decent work and economic growth, SDG 9: Industry, innovation and infrastructure</t>
  </si>
  <si>
    <t>RBEC, RBA</t>
  </si>
  <si>
    <t>https://www.youtube.com/watch?v=6X2O45tyneQ&amp;ab_channel=Gravity</t>
  </si>
  <si>
    <t>https://digitalx.undp.org/images/solutions/gravity.png</t>
  </si>
  <si>
    <t>hiveonline</t>
  </si>
  <si>
    <t>Providing access to digital wallets and identity for African farmers.</t>
  </si>
  <si>
    <t xml:space="preserve">Providing sustainable decentralized finance solutions for overcoming the digital divide and allowing African farmers to access digital wallets, identity, and history. </t>
  </si>
  <si>
    <t>myCoop.online helps African smallholder farmers to get access to credit or efficient markets, because most lack digital records or access to digital savings. Many lack connectivity so they don't own phones - especially women. Community groups such as cooperatives, farmers' associations and savings groups help farmers build financial resilience and aggregate crops, but their records are paper-based, may lack internal credibility with the group, and create barriers to entry for new groups who lack the needed level of literacy and numeracy.</t>
  </si>
  <si>
    <t>3,000 smallholder farmers in Mozambique are collating their crop forecasts and deliveries, building digital records for access to credit and improving crop price per kilo by 12%.
Rolled out a biological control for Aflatoxin with its no-touch digital vouchers to 100 farmers so they can grow better crops. 
2,000 smallholder farmers in Zambia and Uganda are building digital records, increasing trust in savings groups and getting more access to credit.
NGO partners in Zambia have reduced their spending on resources and travel by 30%</t>
  </si>
  <si>
    <t xml:space="preserve">Step 1: Working with local partners, NGOs, or agricultural value chain actors to identify smallholder farmers in their communities who would benefit from digitization. 
Step 2: Training partners' field officers to train groups of beneficiaries. 
Step 3: Community leaders, merchants, or mobile banking agents onboard smallholder farmers onto their groups. 
Step 4: Farmers submit crop forecasts to the groups. 
Step 5: Farmers deliver harvests and receive payments (they can also take out internal loans). 
Step 6: Groups can be eligible for external loans from financial institutions or buyers ( originated and managed via the loan portfolio manager). 
Step 7: The no-touch, self-auditing digital vouchers distribute agricultural inputs without any risks of dealing with cash. </t>
  </si>
  <si>
    <t xml:space="preserve">The hiveonline platform works with social structures to give people a digital wallet, identity, and digital history without needing their own phone. Beneficiaries can validate transactions on the community device (a minimum of one needed per group). The app works on any device with a browser and allows offline access. </t>
  </si>
  <si>
    <t>Techstars Berlin, Cartier Women's Initiative, Mastercard Lighthouse MASSIV, F-Lane Accelerator (Yunus/Vodafone), MIT Solve, GSR (Blockchain), Vodafone Americas Foundation (Innovation for Women), PJ McGovern Foundation (AI for Humanity), W4 (Digital Inclusion).</t>
  </si>
  <si>
    <t>Zambia, Uganda, Mozambique</t>
  </si>
  <si>
    <t>Currently expanding new rollouts to Kenya and Ghana.</t>
  </si>
  <si>
    <t>Kenya, Ghana</t>
  </si>
  <si>
    <t>https://www.hivenetwork.online</t>
  </si>
  <si>
    <t>SaaS, White Label, Blockchain</t>
  </si>
  <si>
    <t xml:space="preserve">Fintech, Agtech, Digital Identity </t>
  </si>
  <si>
    <t>SDG 1: No poverty, SDG 2: Zero hunger, SDG 8: Decent work and economic growth</t>
  </si>
  <si>
    <t>https://www.youtube.com/watch?v=zsJRLYfiQBA</t>
  </si>
  <si>
    <t>https://digitalx.undp.org/images/solutions/myCoop.online.jpg</t>
  </si>
  <si>
    <t>Humanitarian OpenStreeMap Team (HOT)</t>
  </si>
  <si>
    <t>Crowdsourcing mapping data to help save and improve lives.</t>
  </si>
  <si>
    <t>Humanitarian OpenStreetMap Team (HOT)</t>
  </si>
  <si>
    <t>There is a global data gap for map data, billions of people live in parts of the world that are unmapped. Without representation on a map, many are not counted, not included, and not consulted. The HOT Tasking Manager is a tool to divide the world into tiny grids, each mappable by volunteers around the world, at any time, thus contributing to building a more robust map of the world.</t>
  </si>
  <si>
    <t>Tasking Manager is used to crowdsource mapping data for areas around the world where data is needed to help save or improve lives.</t>
  </si>
  <si>
    <t>126.7M+ buildings have been mapped. 
2.7M+ km of roads have been mapped. 
390,000 active mappers.</t>
  </si>
  <si>
    <t xml:space="preserve">Step 1: Set up an account on Tasking Manager. 
Step 2: Select a task based on geography, sector, or urgency. 
Step 3: Trace features on the map, according to provided directions. 
Step 4: Upload new data to OpenStreetMap. </t>
  </si>
  <si>
    <t xml:space="preserve">Tasking Manager opens opportunities for HOT Regional Hubs to engage with digitally illiterate people and communities with limited connectivity and enables local organizing and communities to coordinate mapping and make sure they are present on the map, particularly underrepresented groups from remote areas. </t>
  </si>
  <si>
    <t>USAID, Global Fund for Disaster Reduction and Recovery (GFDRR), SwissRE Foundation</t>
  </si>
  <si>
    <t>HOT has 94 priority countries, however, projects in Tasking Manager are established any time there is a request or humanitarian need. As such, the Tasking Manager is not assigned to one specific country or region. It thrives to improve map data anywhere gaps in information are identified.</t>
  </si>
  <si>
    <t>https://tasks.hotosm.org/</t>
  </si>
  <si>
    <t>Crisis, Inclusive Growth, Gender, Health</t>
  </si>
  <si>
    <t>Coordination, Mapping, Digital Skills &amp; Literacy</t>
  </si>
  <si>
    <t>SDG 1 : No poverty, SDG 5: Gender equality, SDG 11: Sustainable cities and communities</t>
  </si>
  <si>
    <t>https://youtu.be/nswUcgMfKTM</t>
  </si>
  <si>
    <t>https://digitalx.undp.org/images/solutions/hot-tasking-manager.jpg</t>
  </si>
  <si>
    <t>Ignitia</t>
  </si>
  <si>
    <t>Climate-smart decision-making through accurate weather forecasts and agricultural advisory.</t>
  </si>
  <si>
    <t>ignitia AB</t>
  </si>
  <si>
    <t>Usual weather forecasts in tropical climates are too often inaccurate. Ignitia's main target is low-income farmers in the tropics (West Africa and Brazil) who due to dependency on rain-fed agriculture, are one of the most vulnerable groups to climate change.</t>
  </si>
  <si>
    <t xml:space="preserve">Ignitia has modelled physics suited for meso scales with new parameterisation schemes and ensemble methodology, tailored for tropical conditions with different data assimilation and initialization techniques. Ignitia supplies farmers with rainfall forecasts delivered via SMS. An app allows access to richer weather risk content for subscribers such as field agents. </t>
  </si>
  <si>
    <t>Ignitia reaches about 2M farmers. 
According to a study conducted in 2021 with a sample group in Ghana, 92% of users receiving ISKA SMS rainfall messages experienced yield increases, 91% experienced income increases, and 2 out of 3 male farmers changed to good agricultural practices.</t>
  </si>
  <si>
    <t>Step 1: Partnering with MNOs (B2C) or partners along the agriculture supply chain (B2B2C), such as aggregators or input distributors, to supply service to smallholder farmers. 
Step 2: The farmer is aware of Ignitia's services either through MNO advertisement (B2C) or partners (B2B2C) and signs up to receive weather forecast information and/or climate-smart agricultural advice. 
Step 3: The farmer receives daily text messages on rainfall forecasts or weekly agricultural advisory tied to his location and crop. 
Step 4: The farmer makes decisions based on the weather information and advice received. 
Step 5: The farmer continues to use Ignitia's services and changes his farming behaviour to good agricultural practices to potentially improve crop quality and quantity.</t>
  </si>
  <si>
    <t xml:space="preserve">Ignitia's solution "iska" provides weather forecast messages via SMS for a population with low general literacy and low connectivity. The messages, after 120 trials resulted in an intuitive 7 keyword design, that can be easily comprehended even by illiterate populations. The solution is highly-scalable (weather stations on the ground are not necessary). </t>
  </si>
  <si>
    <t>Novastar, IKEA Social Entrepreneurship, HACK VC, FINCA Ventures, Norrsken Foundation, USDIV, Achmea Accelerator, WE4F</t>
  </si>
  <si>
    <t>Benin, Burkina Faso, Ivory Coast, Ghana, Mali, Nigeria, Senegal, Togo</t>
  </si>
  <si>
    <t>In 2021 Ignitia started exploring the LATAM market by entering Brazil, and the current focus lies on the product fit for this new market. Ignitia's technology can be adapted and deployed within the whole tropical belt, including southeast Asia.</t>
  </si>
  <si>
    <t>Brazil, Southeast Asia</t>
  </si>
  <si>
    <t>https://www.ignitia.se/</t>
  </si>
  <si>
    <t>Environmental Monitoring, Agtech, Livelihoods</t>
  </si>
  <si>
    <t>SDG 12: Responsible consumption and production, SDG 1 : No poverty, SDG 2: Zero hunger</t>
  </si>
  <si>
    <t>https://www.youtube.com/watch?v=4_i95dmRaiA&amp;t=4s</t>
  </si>
  <si>
    <t>https://digitalx.undp.org/images/solutions/ignitia.jpeg</t>
  </si>
  <si>
    <t>Ilara Health Operating System</t>
  </si>
  <si>
    <t>Digitizing primary healthcare ecosystems for areas with low internet connectivity and electricity.</t>
  </si>
  <si>
    <t>Ilara Health</t>
  </si>
  <si>
    <t xml:space="preserve">Traditionally, peri-urban health care facilities in Kenya have been unable to take advantage of leaps in medical technologies due to a lack of cash flow. These facilities have been restricted to an analog environment that does not meet clinical or patient needs. </t>
  </si>
  <si>
    <t>Ilara Health focuses on digitizing the sub-Saharan primary healthcare ecosystem by deploying a digital operating system that enables clinic operations management, remote patient monitoring, clinical encounter documentation as well as the training of medical staff while being digitally connected to a suite of diagnostic devices enabling the automatic transfer of test results into its system.</t>
  </si>
  <si>
    <t>Equipped 1,163 primary healthcare facilities in Kenya with access to digital health tools and/ or tech-enabled diagnostics. This has resulted in the delivery of over 50,000 tests and over 25,000 patients screened (of which roughly 60% are women).</t>
  </si>
  <si>
    <t>Step 1: Partnering with diagnostic manufacturers to bring approved devices (FDA and CE approval). These devices are integrated into the Operating System. 
Step 2: The sales team engages with primary health care facilities; selling door-to-door, and following up on leads generated through the website and telesales. 
Step 3: Defining leasing agreements with the primary healthcare facilities and deploying the Operating System and tech-enabled diagnostic tools. 
Step 4: Training clinical staff in the use of the digital health platform (medical records, diagnostics) and launching health awareness campaigns to drive demand locally for the new services. 
Step 5: Patients attending the clinic are able to access diagnostic tests, and records are stored digitally. 
Step 6: Facilities pay a monthly fee to use the Operating System. Clinics have the option to acquire diagnostic devices at the end of the lease agreement with an additional monthly payment. 
Step 7: Harnessing the patient data from the Operating System to inform the development of new services and pilots to better support clinics in the network either in direct patient management or in the running of their operations.</t>
  </si>
  <si>
    <t>The tech-enabled tools deployed do not rely on main power infrastructures and the system does not require constant internet access. Acknowledging the lower level of digital literacy in these areas, Ilara's team is dedicated to offering comprehensive training to staff in the use of the platform and tech-enabled diagnostics.</t>
  </si>
  <si>
    <t>Making More Health Accelerator (Boehringer Ingelheim &amp; Ashoka), SOLVE MIT, Bill and Melinda Gates Foundation, Intel, Gates Foundation Villgro Accelerator, Google for Startups (Africa), Mentoring IBM, Creative Destruction Lab</t>
  </si>
  <si>
    <t xml:space="preserve">Kenya, </t>
  </si>
  <si>
    <t xml:space="preserve">Planning to enter African markets in Ghana, Tanzania, Uganda, and Ethiopia. </t>
  </si>
  <si>
    <t>Ghana, Tanzania, Uganda, Ethiopia</t>
  </si>
  <si>
    <t>www.ilarahealth.com</t>
  </si>
  <si>
    <t xml:space="preserve">Diagnostics, Information Systems, Community Health </t>
  </si>
  <si>
    <t>SDG 3: Good health and well-being</t>
  </si>
  <si>
    <t>https://youtu.be/NDxl438qamo, https://youtu.be/5_g40sUbj_U</t>
  </si>
  <si>
    <t>https://digitalx.undp.org/images/solutions/Ilara-Health.jpg</t>
  </si>
  <si>
    <t>illu</t>
  </si>
  <si>
    <t>Software for field teams deploying, operating, and maintaing distributed power assets.</t>
  </si>
  <si>
    <t>Illu Global Inc.</t>
  </si>
  <si>
    <t xml:space="preserve">Companies and organizations who are deploying new distributed renewable energy (DRE) solutions on the ground are struggling with the lack of local skills to construct and service these new systems adequately. DREs require extensive fieldwork at all project stages, from initial screening all the way through operations. But because systems are widely dispersed, field teams often have little support or supervision while on site. Poor fieldwork results in many systems falling into disrepair only after 1-2 years into their 15-year asset life and is a major bottleneck to scaling the deployment of DREs.
One-off training and capacity-building interventions are helpful but not adequate to address this problem. They're too slow and expensive to bring up the new energy workforce needed, and also often don't provide the practical knowledge to make technicians immediately effective. </t>
  </si>
  <si>
    <t>illu helps accelerate the transition to distributed renewable energy by enabling local teams to confidently install, operate, maintain, and fix systems. Cofounders have deep, first-hand experience and have been working in energy access together for more than 10 years. illu uniquely serves as command center for field teams and helps organize preventative maintence, incident management, site survey and onboarding, as well as commissioning and QC.</t>
  </si>
  <si>
    <t>Helped technicians complete 259 jobs on solar microgrid systems in Myanmar, India, and the Philippines. 
Digitised 80 workflows a public knowledge repository.</t>
  </si>
  <si>
    <t>Step 1: Organizations that are starting to roll out distributed renewable energy systems engage illu to help build up their operational capacity and processes on the ground. These organizations can be companies, non-profits, cooperatives, or development institutions. 
Step 2: illu helps managers of that organization to build and digitise their Standard Operating Procedures using the illu platform's workflow functionality, or download relevant best-practice workflows available in the illu repository.
Step 3: illu trains and onboards the managers via video call to set up their energy systems and team onto the platform, already delegating the scheduled preventative maintenance and inspection jobs to team members. 
Step 4: illu trains and onboards the full field team together via a video call session to walk through the first delegated jobs and customised workflows. 
Step 5: The organization (manager and field team), continue to use illu to manage their work on the ground and ensure technicians have the right work instructions at their fingertips.</t>
  </si>
  <si>
    <t>This digital solution has been built with inclusivity in mind, especially for areas with limited connectivity. It is focused on expanding its capabilities in low-connection environments and recently rolled out an update to support that. illu offers a user interface that is simple and intuitive in order to make the tool accessible to less digitally literate users.</t>
  </si>
  <si>
    <t>Westly Foundation, US Department of Energy, Belgian Vlaams Brabant Province (International Development Fund)</t>
  </si>
  <si>
    <t>Myanmar, India, Nigeria</t>
  </si>
  <si>
    <t>www.illu.works</t>
  </si>
  <si>
    <t>Energy, Infrastructure</t>
  </si>
  <si>
    <t>SDG 8: Decent work and economic growth, SDG 7: Affordable and clean energy</t>
  </si>
  <si>
    <t>https://youtu.be/5xdFw32Vg2I</t>
  </si>
  <si>
    <t>https://digitalx.undp.org/images/solutions/illu.png</t>
  </si>
  <si>
    <t>Internet of Good Things</t>
  </si>
  <si>
    <t>Easily build engaging websites that bridge the digital divide - no coding required.</t>
  </si>
  <si>
    <t>UNICEF</t>
  </si>
  <si>
    <t>For programmes looking to deliver content, training and resource materials online, available quick-build solutions for websites and mobile apps are not designed with roboust features to address the digital divide. 
The consequence: the web has become increasingly populated by media-heavy platforms with higher tech requirements, which aren't accessible for many feature phone users and users in network- or literacy-challenged environments.</t>
  </si>
  <si>
    <t>IoGT is a web application that helps UNICEF and partners build websites quickly and easily without coding. 
IoGT is different from other web-building tools. It delivers websites that: 
-Are data-light
-Offer an equally well-designed content experience for both low-end mobile devices and smart devices
-Are designed with low-literacy, first time internet users in mind
-Support user engagement, feedback and data collection through polls, surveys, quizzes, and user commenting with moderation
-Offer an increasingly valuable set of additional features for smart device users, like offline access to content
IoGT allows programmes to focus on content, while the software does the heavy lifting to deliver an experience that bridges the digital divide.</t>
  </si>
  <si>
    <t>IoGT is used by UNICEF in collaboration with ministries in more than 35 countries, to support programme interventions of all types. More than 34 million people have accessed IoGT and more than 3,000 frontline workers have accessed professional resources, including trainings, through IoGT.</t>
  </si>
  <si>
    <t>Step 1: Organization identifies an opportunity to improve or scale an activity/intervention by incorporating digital elements; evaluates IoGT as a viable solution based on sustainability principles, eg Principles for Digital Development .
Step 2: When the organization partners with UNICEF in this activity, it can approach UNICEF and suggest utilizing IoGT on UNICEF's servers. If the organization doesn't partner with UNICEF they can use the source code to deploy an IoGT platform on their own servers. IoGT's full source code is available on GitHub. 
Step 2a: If the collaborating UNICEF office doesn't already have an IoGT platform, it's necessary to go through the UNICEF process for establishing the platform.
Step 3: Organization develops and publishes content for activity/intervention, potentially in partnership with UNICEF, through the simple interface. The organization can customize many elements of IoGT to suit their needs.
Step 4: Organization launches and scales the platform, delivering the activity or intervention across the digital divide.
Step 5: Organization assesses success through analytics reporting, data collection from users, or other means.</t>
  </si>
  <si>
    <t>IoGT addresses the digital divide through connectivity, device, and accessibility considerations.
Connectivity challenges are addressed by delivering a data-light website capable of running on Edge network, offering offline content access for smart device users, and through a server-side solution that enables mobile network operators to provide no-cost/zero rated access for all IoGT features. 
Device challenges are addressed by offering a feature-rich website capable of an equally well-designed content experience on feature phones with an HTML-only view.
Accessibility challenges are addressed through screen reader support, support for nearly any language, customizable color themes for high-contrast uses, and navigation designed with first-time internet users in mind.</t>
  </si>
  <si>
    <t xml:space="preserve">UNICEF and partners have established strong support for IoGT with co-investments from Lego Foundation, UNICEF's Office of Innovation Set Aside Fund for Innovation Programming, and the Access to COVID-19 Tools Accelerator (ACT-A). </t>
  </si>
  <si>
    <t>More than 35 countries</t>
  </si>
  <si>
    <t>UNICEF is in the process of fully documenting the IoGT application and deployment guidance so that the open source solution can be deployed by any organization.</t>
  </si>
  <si>
    <t>23 Countries in Pipeline</t>
  </si>
  <si>
    <t xml:space="preserve">https://www.goodinternet.org/
</t>
  </si>
  <si>
    <t>At its core IoGT builds upon the popular open source Wagtail CMS.
UNICEF deploys IoGT platforms on Microsoft Azure.</t>
  </si>
  <si>
    <t>Crisis, Health, Climate.</t>
  </si>
  <si>
    <t>SDG 13: Climate action, 
SDG 10: Reduced inequalities, 
SDG 3: Good health and well-being
Your existing content supporting any SDG can be used to populate IoGT.</t>
  </si>
  <si>
    <t>https://www.youtube.com/watch?v=HcmBTftW8IY</t>
  </si>
  <si>
    <t>https://goodinternet.org/assets/img/women_with_phone.jpg</t>
  </si>
  <si>
    <t xml:space="preserve">I-Stem </t>
  </si>
  <si>
    <t>Making content accessible for people with disabilities.</t>
  </si>
  <si>
    <t>ISTEM Private Limited</t>
  </si>
  <si>
    <t>People with disabilities face a lack of access to equal and quality education. While technology can help students access education independently, it requires the content to be accessible and compatible with their assistive technologies. Unfortunately, over 97% of the online content today is inaccessible (according to a web accessibility consultancy company, WebAim), forcing students to rely on a system that is not designed to meet their needs. This has also led to high unemployment with only 16% of people with disabilities employed in India. This is not just limited to academic content, but also government notifications, documentation and other important information available. This severely limits the ability of people with disabilities to participate in the digital economy.</t>
  </si>
  <si>
    <t>This AI-powered solution converts inaccessible content into accessible and usable formats for people with disabilities, while also providing feedback to organizations about the accessibility of their digital collateral</t>
  </si>
  <si>
    <t>2,000 users with disabilities use the platform to convert inaccessible content into usable formats 
Over 30,000 inaccessible pages have been converted into accessible formats 
Five organizations (Indian Institute of Technology Delhi, Ashoka University, Intel, National Informatics Center, Govt. of India and Dept. of Services for the Blind, Washington state Government) use this technology for their students/clients 
Reduced the time to convert inaccessible content into accessible formats by 70% 
36 people with disabilities have been successfully placed in high-tech jobs with leading MNCs including Microsoft, Morgan Stanley, and Goldman Sachs.
Community of over 5,000 people with disabilities who consume upskilling and capacity-building content and services.</t>
  </si>
  <si>
    <t>Step 1: Users register on the I-Stem platform.
Step 2: They upload inaccessible content (documents or audio/video). 
Step 3. They select the desired accessible format (accessible HTML, docx or audio). Step 4. AI models convert the inaccessible content into an accessible format (including retention of semantic information and formatting such as headings, lists, tables etc.) and send a notification to the user once the file is ready (usually under 5 minutes).</t>
  </si>
  <si>
    <t>I-Stem's solution empowers people with disabilities to access information, resources and opportunities on an equal basis, and take full advantage of the digital offerings available. Despite the promise of technology for people with disabilities, a significant amount of content on websites and apps continues to be inaccessible. By using I-Stem's technology to convert content (documents and audio/video) into accessible formats, and by providing developers actionable feedback to make their websites and apps accessible, I-Stem levels the playing field for individuals with disabilities.</t>
  </si>
  <si>
    <t>UNICEF Innovation Fund, Microsoft AI for Accessibility Program, Digital Impact Square, TCS Foundation (India)</t>
  </si>
  <si>
    <t>India, USA</t>
  </si>
  <si>
    <t>Working to expand beyond India and the US to other developing countries including Nepal, Sri Lanka, Bangladesh and Kenya. Are currently in conversations with partners in these regions. They are also working with Govt. of India to integrate their open-source solution with Diksha (the online platform for school education in India) so that all textbooks and academic content uploaded to the platform can be accessed by people with disabilities. Future plans include integrating it with the entire government digital infrastructure so that all content (academic and non-academic, including notices/circulars, job advertisements etc.) is available in accessible formats. Allowing people with disabilities to access information on an equal basis.</t>
  </si>
  <si>
    <t>Nepal, Sri Lanka, Bangladesh, Kenya</t>
  </si>
  <si>
    <t>https://www.istemai.com</t>
  </si>
  <si>
    <t>Open Source, SaaS, Whitelabel, AI</t>
  </si>
  <si>
    <t>People with Disabilities, Edtech, Public Services</t>
  </si>
  <si>
    <t>SDG 4: Quality education, SDG 8: Decent work and economic growth, SDG 10: Reduced inequalities</t>
  </si>
  <si>
    <t>https://youtu.be/yuxA6yw5LYw</t>
  </si>
  <si>
    <t>https://digitalx.undp.org/images/solutions/iStem-digital.png</t>
  </si>
  <si>
    <t>iVerify</t>
  </si>
  <si>
    <t>Separating Truth from Fiction for Breaking News</t>
  </si>
  <si>
    <t>UNDP Joint Task Force on Electoral Assistance and Chief Digital Office</t>
  </si>
  <si>
    <t>The iVerify system has the objective of combatting disinformation, misinformation and hate speech in countries where this pehnomena often times goes unopposed. The iVerify system builds upon existing and new initiatives to enhance the capacity of national actors to identify, analyse, fact-check and respond to hamrful content that may be circulating either online for offline.</t>
  </si>
  <si>
    <t>The iVerify system is a cost-efficient and user-friendly system that allows for national partners and partnering organizations to create fact-checking desks to provide citizens with fact-checked information to counter the spread of dis/misinformation. Furthermore, the iVerify system empowers citizens to become an active player in the identification of harmful content, through the activation and implementation of tiplines that allow for their participation in the system.</t>
  </si>
  <si>
    <t>Statistics provided by the system, and other statistics such as case disposal rates and length of litigation provides by the system on monthly and annual bases, are periodically submitted to decision makers which help build strategic plans aimed at alleviating judicial backlog and bottlenecks and assigning judges to the courts based on real-time workload.</t>
  </si>
  <si>
    <t>1. Citizens/members of the iVerify system/automatic social media scraping tool identified harmful content.
2. Content is received and analyzed in Check (Meedan), where only iVerify members have access.
3. The content is fact-checked through a 3-step verification process.
4. Fact-checked report is published on the iVerify website.
5. Fact-checked report is published on social media.
6. iVerify system liaises with response actors, as required, to icoordinate follow-up actions.</t>
  </si>
  <si>
    <t>The iVerify system is intended to resonate with audiences, extending the message beyong the digital world and internet. For future implementations, iVerify intends to establish clear partnerships with radios to ensure fact-checked content reaches those that are unreached due to the digital divide.</t>
  </si>
  <si>
    <t>United Nations International Computing Centre (UNICC); Crisis Bureau; Oslo Governance Centre</t>
  </si>
  <si>
    <t>Zambia, Honduras and Kenya.</t>
  </si>
  <si>
    <t>Refining the iVerify system key functionalities; enhancing design of system; Expanding automatic  montitoring to Twitter and Youtube; Improve system reach through colaboration with regional and loval radios.</t>
  </si>
  <si>
    <t>Liberia, Sierra Leone, Nigeria, Malawi, madagascar, Democratic Republic of Congo.</t>
  </si>
  <si>
    <t>https://www.iverify.or.ke/</t>
  </si>
  <si>
    <t>Open Source Digital Public Good; Meedan, Crowdtangle.</t>
  </si>
  <si>
    <t>Information integrity, Disinformation, Misinformation, Hate Speech</t>
  </si>
  <si>
    <t>East Africa, West Africa, Central America</t>
  </si>
  <si>
    <t>https://drive.google.com/file/d/1HPqVIdcuvEMO6bdY1DOaRwWwok0AQpdC/view?usp=sharing</t>
  </si>
  <si>
    <t>Jamii.one</t>
  </si>
  <si>
    <t>Digital platform to increase financial literacy and inclusion.</t>
  </si>
  <si>
    <t>Globally, 2.3 billion people lacks access to financial services such as life insurance or loans. Access to financial services is central to poverty alleviation. The target problem that Jamii.one aims to solve is that of over 325 million unbanked adults in Africa alone.</t>
  </si>
  <si>
    <t xml:space="preserve">Jamii.one digitises traditional community groups to increase financial literacy and inclusion to end poverty (in particular for underserved women). Jamii.one offers a free digital platform for community groups to conduct their accounting and to leverage their data to access economically strengthened financial services such as micro-insurance and business loans. </t>
  </si>
  <si>
    <t xml:space="preserve">Over 125,000 members in 5,900 groups use the mobile application. 
The Jamii.one platform has a direct rollout to 105,000 users and a partner-based rollout to 20,000 users.
Linked 1,626 users to the first ever digital group life micro-insurance (Ethiopia) thus impacting 8,130 lives by ensuring their coverage. </t>
  </si>
  <si>
    <t xml:space="preserve">Step 1: Collaboration with the government to align the approach with ongoing initiatives and local goals
Step 2: Agreement on the strategy for digitalization of local community finance groups for financial inclusion including focus on financial services and how to ensure a predominance of adopting women in these strategies. 
Step 3: The digitalization and digital literacy are rolled out by Jamii.one to target populations through trusted institutions such as traditional institutions, local administrations, and NGOs. 
Step 4: Users can contact Jamii.one through their agent or local phone number to get access to a business loan or life insurance 
Step 5: Jamii.one validates their data and signs up the group to the service while assisting users through the payment / pay-out process
Step 6: Users repay their loans through agents or in the event of an insurance claim, through the Jamii.one platform. </t>
  </si>
  <si>
    <t>Jamii.one provides the opportunity to be linked to financial services that help improve women's access to education on digital and financial literacy, decision making, and financial mobility. The technology caters to low-end phones, offers offline functionality, and provides support to end-users using locally preferred channels for communication. The Jamii.one platform reduces barriers for groups to start using technology and heightens the digital literacy level of users, even if they do not own a smartphone.</t>
  </si>
  <si>
    <t>MasterCard Lighthouse MASSIV Program, Accelerace (Nordics's Leading Pre-Seed Accelerator and Investor). Copenhagen Fintech Partnership Accelerator, Google for Startups SDGs</t>
  </si>
  <si>
    <t>Their current focus is in East Africa where they aim to reach five countries with local presence in three years, possibly with a hub presence shared between Ethiopia and Kenya. In Kenya, Jamii.one is currently looking to partner with the State Department of Gender for bridging the digital divide of women in Kenyan and strengthening digitalisation and financial inclusion of community groups.</t>
  </si>
  <si>
    <t>East Africa</t>
  </si>
  <si>
    <t>www.jamii.one</t>
  </si>
  <si>
    <t>Fintech, Digital Skills &amp; Literacy</t>
  </si>
  <si>
    <t>SDG 1 : No poverty, SDG 5: Gender equality, SDG 17: Partnerships for the goals</t>
  </si>
  <si>
    <t>RBAP</t>
  </si>
  <si>
    <t>https://vimeo.com/548383347</t>
  </si>
  <si>
    <t>https://digitalx.undp.org/images/solutions/jamii.one.png</t>
  </si>
  <si>
    <t>Khan Academy</t>
  </si>
  <si>
    <t>Free world-class education, for anyone, anywhere.</t>
  </si>
  <si>
    <t xml:space="preserve">The lack of access to educational resources prevents learners to move at their own pace and hinders the development of mastery of skills required to move on to the next level. This applies to both independent learners and learners in schools, as well as the teachers (and in some cases parents) who support those learners. </t>
  </si>
  <si>
    <t xml:space="preserve">Khan Academy provides free K-14 online lessons and mastery-based practice in maths, sciences, and humanities. It offers remote learning resources and tools to track student progress for teachers and parents in 50+ languages.  </t>
  </si>
  <si>
    <t>130M+ registered users globally (190 countries)
Used by 200,000+ teachers 
Provided 200M+ hours of learning in 2020.</t>
  </si>
  <si>
    <t>The user journey varies according to who is using the platform. In the case of a teacher or parent:
Step 1: The user creates a teacher account and sets up a class to invite students. The teacher can choose courses and is assisted by an onboarding tool. 
Step 2: Students are provided access to review/practice content taught, either during classroom time or as homework. The teacher can also assign specific lessons or even specific items to students to do as homework (or during class).
Step 3: On the teacher dashboards, users can see how individual students are doing across skills and where they have gaps to make interventions more focused. 
Step 4: Based on the needs of each class and the individual students within it, the user can refine the topics covered, assign course mastery goals, provide incentives based on skill development and more. 
Step 5: As the school year progresses, users can see the arc of skill development and mastery attainment for all students and classes.</t>
  </si>
  <si>
    <t xml:space="preserve">The solution offers options for offline usage via mobile apps and Khan Academy Kids app. Khan Academy also partners with others providers of offline solutions such as Learning Equality. </t>
  </si>
  <si>
    <t>Bill &amp; Melinda Gates Foundation, Google, Omidyar Network, Skoll Foundation</t>
  </si>
  <si>
    <t>190 countries</t>
  </si>
  <si>
    <t>Seeking to expand implementations to additional countries.</t>
  </si>
  <si>
    <t>www.khanacademy.org</t>
  </si>
  <si>
    <t>Creative Commons licensed</t>
  </si>
  <si>
    <t xml:space="preserve">Edtech, Digital Skills &amp; Literacy, Learning &amp; Training </t>
  </si>
  <si>
    <t>SDG 4: Quality education</t>
  </si>
  <si>
    <t>https://www.youtube.com/watch?v=-MTRxRO5SRA</t>
  </si>
  <si>
    <t>https://digitalx.undp.org/images/solutions/khanacademy.png</t>
  </si>
  <si>
    <t xml:space="preserve">Kiwix </t>
  </si>
  <si>
    <t xml:space="preserve">Providing access to Internet content for individuals with low-connectivity. </t>
  </si>
  <si>
    <t>Kiwix</t>
  </si>
  <si>
    <t xml:space="preserve">An estimated 4BN people do not have access to the Internet. Challenges such as infrastructure, cost, accessibility, and opportunity have created an enormous disparity between those who have access to the Internet and those who do not. </t>
  </si>
  <si>
    <t>Kiwix compresses any website (even large ones like Wikipedia, the Gutenberg project, or Stack Exchange) into unique content packages (zim files). Users can copy text, images, and videos, that are easy to share and distribute.</t>
  </si>
  <si>
    <t>Currently reaches 6M+ people every year. 
School attendance in areas using Kiwix has increased 10-20%, maths performance has increased 5-10% where measured.</t>
  </si>
  <si>
    <t>Step 1: Identifying organisations that work in remote/poorly connected areas. 
Step 2: Identifying educational content that would benefit these organisations' user base 
3. Identifying platforms that are most adapted to their programmes/setup.
Step 4: Deploying content on platforms. 
Step 5: Supporting programmes with content updates.</t>
  </si>
  <si>
    <t xml:space="preserve">The solution is built for users with limited connectivity across the globe. </t>
  </si>
  <si>
    <t>The Wikimedia Foundation, Genilem</t>
  </si>
  <si>
    <t>More than 30 countries</t>
  </si>
  <si>
    <t>Planning to increase footprint in West Africa and India.</t>
  </si>
  <si>
    <t>West Africa, India.</t>
  </si>
  <si>
    <t>https://www.kiwix.org</t>
  </si>
  <si>
    <t>Gender, Other</t>
  </si>
  <si>
    <t>Connectivity, Edtech, Infrastructure</t>
  </si>
  <si>
    <t>SDG 8: Decent work and economic growth, SDG 4: Quality education, SDG 10: Reduced inequalities</t>
  </si>
  <si>
    <t>https://youtu.be/vNwb6OMlgow</t>
  </si>
  <si>
    <t>https://digitalx.undp.org/images/solutions/Kiwix.png</t>
  </si>
  <si>
    <t>Kolibri</t>
  </si>
  <si>
    <t>End-to-end suite for offline-first teaching and learning.</t>
  </si>
  <si>
    <t>Learning Equality</t>
  </si>
  <si>
    <t>Kolibri focuses on addressing seven challenges to ensure more equitable access to quality education for all learners, even in the world’s most marginalized communities, including those in crisis. These seven challenges are; Lack of easy-to-find, useful, and affordable teaching and learning materials; Limited support for educators to enable student-centered learning; Large class sizes with few pathways for supporting diverse individual and group needs; Lack of community ownership in the design and integration of edtech into learning spaces; Barriers to affordable technology infrastructure and reliable Internet access, preventing engagement with digital learning tools and resources; Limited sense of possibilities and constraints around innovative use of edtech in low-resource environments; and Legacies of oppressive structures in education that perpetuate inequities in learning.</t>
  </si>
  <si>
    <t>Kolibri is an end-to-end suite of open-source tools, content, and support materials, designed for offline-first teaching and learning.</t>
  </si>
  <si>
    <t xml:space="preserve">3M+ learners access quality learning opportunities without the Internet across the world. </t>
  </si>
  <si>
    <t xml:space="preserve">Step 1: After identifying the need for an offline-first learning experience, organizations review the guidance materials in the Kolibri Edtech Toolkit to support their implementation.
Step 2: Curriculum designers select the content to be used for the program. 
Step 3: Relevant sets of materials can then be seamlessly imported into the offline platform, with simple workflows for managing and keeping it updated. Learning materials can be updated from the Internet, from a USB thumb drive, or from another device over a local network. 
Step 4: These materials can then be accessed by learners offline, without the Internet. Learners can watch videos, read documents, play games, interact with simulations, and practice using exercises with real-time feedback. Within the platform, learners can be grouped into classes and be assigned lessons and quizzes by an educator. 
Step 5: Once learners have engaged with a lesson or a quiz, educators can then track learner progress, and identify learners who are struggling and may need additional support.
Step 6: In a model where Kolibri is used at home or away from the central classroom server, they can use Kolibri with relevant content and still receive support from teachers. When they return to school, learner data is synchronized to an offline server in the school so an educator can provide further support, all without the Internet. 
Step 7: Organizations can aggregate learner data from multiple installations of Kolibri for review to inform future decision-making. This data can be synced to the online Kolibri Data Portal, where reports and data can be visualized. </t>
  </si>
  <si>
    <t xml:space="preserve">Kolibri is designed for the needs of teachers and learners within the infrastructure, digital literacy skills, and available digital learning resources that may be found in places with unreliable, uneven or no Internet connectivity. </t>
  </si>
  <si>
    <t xml:space="preserve">Fast Forward Accelerator, Dalio Philanthropies </t>
  </si>
  <si>
    <t>Over 220 countries and territories</t>
  </si>
  <si>
    <t xml:space="preserve">Kolibri is currently installed in 220+ countries and territories through an organic, do-it-yourself adoption model, and it is iteratively improved based on feedback from a global user community. Learning Equality works directly with organizations in a subset of those countries, including Uganda, Jordan, Libya, Honduras, Ghana, Bangladesh, Tanzania, and the DRC through strategic partnerships with UN agencies, governments, and NGOs. In 2022, they plan to expand their efforts in Mexico and Guyana. </t>
  </si>
  <si>
    <t>https://learningequality.org/kolibri</t>
  </si>
  <si>
    <t>Gender, Crisis, Other</t>
  </si>
  <si>
    <t xml:space="preserve">Edtech, Digital Skills &amp; Literacy </t>
  </si>
  <si>
    <t>SDG 4: Quality education, SDG 10: Reduced inequalities, SDG 17: Partnerships for the goals</t>
  </si>
  <si>
    <t>https://youtu.be/YOBgx_rvebI</t>
  </si>
  <si>
    <t>https://digitalx.undp.org/images/solutions/kolibri.png</t>
  </si>
  <si>
    <t>Kuja Kuja</t>
  </si>
  <si>
    <t>Providing a platform for anonymous feedback with a focus on refugees.</t>
  </si>
  <si>
    <t>In Nakivale Refugee Settlement, Uganda, in 2016, Kuja Kuja was designed with refugees to solve the problem on how to align the decision making apparatus of humanitarian organizations completely around the needs and aspirations refugees. That is where they came up with Kuja Kuja as the answer - a platform and tool that greets communities with a smile, collects open ended feedback describing satisfaction with services, and then uses Big Data analysis to provide organizations with insights to take action in real time. Kuja Kuja is a digital tool that can be used by all organizations and stakeholders within the humanitarian response atmosphere to uplift the voices of people on the move so that the response efforts can analyze situations and respond in real time.</t>
  </si>
  <si>
    <t>Kuja Kuja raises the voice of affected populations through open, anonymous feedback, and then uses Big Data analytics to support INGOs in taking action on that feedback in real time.</t>
  </si>
  <si>
    <t xml:space="preserve">Kuja Kuja has reached 1.8M+ people.
In total: 33 programs have led to 1,837,530 voices heard and 862 actions taken in response to feedback.  </t>
  </si>
  <si>
    <t>Step 1: Work with partner organizations to determine jointly the best ways for Kuja Kuja to communicate with and reach partner service beneficiaries. 
Step 2: Using Kuja Kuja open conversation methodology and mobile app for feedback collection, Kuja Kuja Insight Associates have conversations with beneficiaries to learn about their satisfaction with services received and ideas to improve those services. 
Step 3: Insight Associates upload feedback into the Google Cloud Platform, where our data analysis team uses machine learning algorithms and natural language processing to discover insights and relevant topic trends within the feedback. 
Step 4: Kuja Kuja Data Analysis team generates interactive reports on its platform, updated in real-time, that partner humanitarian organizations can access. 
Step 5: The Kuja Kuja team comes together with key stakeholders within organizations to review insights so that organizations can take action, and Kuja Kuja can tailor its interactive reports based on what is most useful to each partner. 
Step 6: Kuja Kuja and partner organizations co-create key messages to communicate back to communities how their feedback is being used.</t>
  </si>
  <si>
    <t xml:space="preserve">Kuja Kuja reaches target populations through mixed methods (in-person conversations, phone calls, web form tools) to ensure the solution reaches those who are digitally illiterate. </t>
  </si>
  <si>
    <t>Alight (formerly the American Refugee Committee), Atomic Data</t>
  </si>
  <si>
    <t>Rwanda, Somalia, Uganda, Ethiopia, Colombia, Ukraine</t>
  </si>
  <si>
    <t>Pending approval of a partnership with BHA, Kuja Kuja intends to begin operations in Gaza and the West Bank. They have also just received approval to work in El Salvador (in partnership with nonprofit organization Alight).  Currently, Kuja Kuja has meaningful partnerships with 12 humanitarian organizations across Colombia, Rwanda, Uganda, Ethiopia, Ukraine, and Somalia. They are about to launch operations in El Salvador and are also considering expanding to Venezuelan migrants outside of Colombia to the larger migrant trail - to Ecuador, Peru, and Chile.</t>
  </si>
  <si>
    <t>Gaza and the West Bank, El Salvador, Colombia, Rwanda, Uganda, Ethiopia, Ukraine, Somalia, Ecuador, Peru, Venezuela, and Chile.</t>
  </si>
  <si>
    <t>www.kujakuja.com</t>
  </si>
  <si>
    <t>Crisis</t>
  </si>
  <si>
    <t>Beneficiary Communication, Data Analytics, Coordination</t>
  </si>
  <si>
    <t>SDG 9: Industry, innovation and infrastructure, SDG 16: Peace, justice and strong institutions, SDG 17: Partnerships for the goals</t>
  </si>
  <si>
    <t>RBA, RBAS, RBLAC, RBEC</t>
  </si>
  <si>
    <t>https://vimeo.com/240502942</t>
  </si>
  <si>
    <t>https://digitalx.undp.org/images/solutions/kuja-kuja.jpg</t>
  </si>
  <si>
    <t>Mamotest</t>
  </si>
  <si>
    <t>Telemammography for defeating breast cancer that connects to local health centers within 2 weeks.</t>
  </si>
  <si>
    <t xml:space="preserve">1 of every 8 women will develop breast cancer in their lifetime, and of the 700,000 lives it takes every year, 70% occur in developing countries. 80% of the population in developing countries does not have access to preventive diagnoses. Late diagnosis is a consequence of a lack of medical equipment, specialized doctors, awareness, and insufficient legislation that promotes annual screening exams. Digital penetration rates are still low in Latin America and other developing countries. Only 60% of doctors use electronic records and digital software. </t>
  </si>
  <si>
    <t>Mamotest focuses on connecting with health centers throughout Latin America to give access to breast care to millions of women who have never gotten a mammogram before.</t>
  </si>
  <si>
    <t>Mamotest has 15 connected operating centers in Argentina and Mexico. 
Delivered high-quality digital results to more than 360,000 women, with an average of 60K studies per year since 2019. 72% of these patients are at the bottom of the pyramid, and 87% of women diagnosed with breast cancer within the system were able to receive early treatment to save their lives. 
Mamotest has generated USD 15M annual savings for the health system.</t>
  </si>
  <si>
    <t>Step 1: Awareness campaigns are carried out throughout the year increasing impact by partnering governments, NGOs, doctors, and healthcare institutions. 
Step 2: Patients are driven to Mamotest's connected centers guaranteeing high-quality diagnosis services at affordable prices and a patient-centred experience. 
Step 3: Studies are reported using teleradiology and AI to support radiologists' decisions, increasing efficiency and quality 
Step 4: Results are delivered within 24h through Bolder with personal and exclusive access. 
Step 5: Health Navigators use Bolder's technology to identify risk patients and include them in the Patient Navigation Programme experience, collecting clinical, psychological, and socioeconomic data and barriers to support and help them navigate inefficient systems.
Step 6: Partnerships with NGOs, doctors, diagnostic and oncologic centers allow Health Navigators to refer patients through an assessed and secure network that will offer preferred and beneficial pricing. 
Step 7: Data collected is anonymised and used to increase market access while reducing costs to Public Institutions, the pharmaceutical sector, and data based decision-makers.</t>
  </si>
  <si>
    <t>Mamotest targets every woman over 40 years of age. In Latin America, 80% of them do not have current access to mammograms, due to a lack for equipment, technicians, breast cancer radiologists and where they do, costs are prohibiting. Most of them do not have formal employment and depend on their partner's income, whose average salaries are around 500 USD, while trustable quality mammogram costs between 70 and 150 USD. The public sector sometimes serves these studies, but they have a 4 to 6 month waiting list. By connecting Mamotest centres in remote areas and collecting patient data we are able to subsidize the cost of mammograms for women, looking at reaching a prize as close to zero as possible and breaking down the biggest two barriers that separate women from early diagnosis: reach and cost. Additionally, A.I on our platform gathers data that helps connect cancer patients to doctors in their area and have full traceability on the health sector, allowing all information to be in hands of the patient and the wide array of professionals who treat them. With better data on women, governments will be able to make accurate budget decisions to treat the population. The cost of treating four women in stage 4 cancer with a 27% success rate can be used to treat 10 women in stage 1 cancer with 98% success rate. With Bolder in-house developed platform, we offer a free of charge personalized concierge attention through our Health Navigators, tracking, collecting and structuring the data of risk patient's evolution and experience at every stage of the journey, guaranteeing all oncologic patients their access to accessible, affordable and personalized treatment on time.</t>
  </si>
  <si>
    <t xml:space="preserve">UNDP Growth Stage Impact Ventures (GSIV) for SDGS, Certified B Corp (B Lab), </t>
  </si>
  <si>
    <t>Argentina, Mexico</t>
  </si>
  <si>
    <t xml:space="preserve">Expansion plans in the short term are aligned with Mamotest's expansion in Mexico via alliances with NGOs such as Pro Mujer, Fundacion Avon, MILC, private and public associations such as Instituto Mexicano de Seguro Social and Consorcio Mexicano de Hospitales, pathologic and oncologic institutions such as Digipath, COI. </t>
  </si>
  <si>
    <t xml:space="preserve">Colombia, Brazil, USA. </t>
  </si>
  <si>
    <t>www.mamotest.com</t>
  </si>
  <si>
    <t>Disease Management, Data Analytics</t>
  </si>
  <si>
    <t>SDG 10: Reduced inequalities, SDG 5: Gender equality, SDG 3: Good health and well-being</t>
  </si>
  <si>
    <t>https://youtu.be/UCcUfY4OEmI</t>
  </si>
  <si>
    <t>https://digitalx.undp.org/images/solutions/Bolder.jpeg</t>
  </si>
  <si>
    <t>Meekin</t>
  </si>
  <si>
    <t>Reducing misinformation and hate speech on social media.</t>
  </si>
  <si>
    <t>Koe Koe Tech Foundation</t>
  </si>
  <si>
    <t xml:space="preserve">Social media platforms need to flatten the curve of dangerous misinformation. Hate speech, incitement of violence, and fake news are a problem for 190+ countries in 200+ languages. Content moderation in the global south is inefficient and ineffective as CSOs do the heavy lifting on content moderation​ meaning that individuals must sift through millions of posts daily.
</t>
  </si>
  <si>
    <t xml:space="preserve">The solution offers end-to-end content moderation, fact-checking, data dashboards, IHRL-algorithm prescreening, and training dataset generation.
</t>
  </si>
  <si>
    <t>7 local CSOs used Meekin for doing content moderation online on social media (Myanmar). 
Reported harmful content on more than 4,000 Facebook posts (2,500 of which were taken down).</t>
  </si>
  <si>
    <t>Step 1: Approaching local offices of UN agencies and well-known local CSOs that are specialized in fact-checking and fighting hate speech to demo the software.
Step 2: Once an MoU is signed and the funding is confirmed, onboarding begins and accounts are created for the local UN offices and/or the local CSOs. 
Step 3: CSOs and UN offices provide a list of Facebook pages and Twitter accounts that they consider generators of hate speech and misinformation and a dataset of the local language to start training the software platform in the new local language. Step 4: Once the user account is set up, they are provided with training on how to use the platform. 
Step 5: The local CSOs and UN offices start using the platform, which allows them to automate their processes for reporting hate speech and misinformation to the social media platform and generate policy reports to advise local and international policymakers. 
Step 6: Monthly meetings to collect user feedback on the platform and its features as well as detect possible bugs.</t>
  </si>
  <si>
    <t>Since 2019, they have been delivering digital literacy, online safety, and misinformation training to smaller CSOs and to young people in Myanmar with a focus on those living in IDP camps.</t>
  </si>
  <si>
    <t>UNDP Sudan, Geneva Centre for Security Policy Prize for Innovation in Global Security, Echoing Green, Unreasonable Institute, Global Social Benefit Institute (GSBI), Accelerate2030 Fellowship, GSMA Connected Women Award, Stevie Award for Women in Business, SPRING Accelerator</t>
  </si>
  <si>
    <t>Sudan, Sri Lanka, Myanmar</t>
  </si>
  <si>
    <t xml:space="preserve">Seeking to implement the platform in Turkey and Morocco, where they have strong relationships with potential local partners. </t>
  </si>
  <si>
    <t>Turkey, Morocco</t>
  </si>
  <si>
    <t>https://koekoetech.meekin.org/Home/project</t>
  </si>
  <si>
    <t>AI</t>
  </si>
  <si>
    <t>Crisis, Other</t>
  </si>
  <si>
    <t>Hate Speech, Protection</t>
  </si>
  <si>
    <t>SDG 5: Gender equality, SDG 9: Industry, innovation and infrastructure, SDG 16: Peace, justice and strong institutions</t>
  </si>
  <si>
    <t>https://www.youtube.com/watch?v=YjLZ9cpcZno</t>
  </si>
  <si>
    <t>https://digitalx.undp.org/images/solutions/meekin.jpg</t>
  </si>
  <si>
    <t>Mentoring Her</t>
  </si>
  <si>
    <t>Virtual mentoring platform for women.</t>
  </si>
  <si>
    <t>Mentoring Her Corporation</t>
  </si>
  <si>
    <t xml:space="preserve">Mentoring her aims to solve the problem of girls and women being marginalized due to limited access to technology in particular relating to digital skills and digital literacy training. According to the UN's Deputy Secretary-General - Amina J. Muhammed, at the 2021 General Assembly, "Almost half the world’s population, 3.7 billion people, the majority of them women, and most in developing countries, are still offline." While the digital divide traverses gender, social, and inclusion, Mentoring Her is focused on the gender divide and its impact on sustainable development goals. </t>
  </si>
  <si>
    <t>Mentoring Her is a virtual mentor- mentee matching platform that utilizes a unique algorithm to predictively analyze the best female mentor- mentee matches in order to achieve optimal mentoring relationships, and opportunities for entrepreneurial and academic outcomes.</t>
  </si>
  <si>
    <t>Connected over 2000 Mentors and Mentees on our platform. 
Over 400 successful Mentoring Relationships formed. 
Provided cash grants, mentorship and training to 10 entrepreneurs through our Virtual pitch (3,000 participants).</t>
  </si>
  <si>
    <t>Step 1: New user creates a mentee, mentor or expert coach profile and is added to the approval queue for pre-screening/background check. 
Step 2: Once new user is approved can now join Mentoring Her, algorithm matches new user (mentee, mentor or expert coach) based on Skills, Industry interests, Location and Help Topics to the best suited matches . Matching can also be done manually by Mentoring Her administrator or by user Step 3: New mentoring relationship is developed. Each mentoring relationship has a separate page which leads them through the process, they can add/edit objectives and goals, send messages to one another, set expectations and schedule audio or video meetings and track . Step 4: System reminders sent to members and administrators to ensure mentoring relationships stay on track. Users can also begin discussions on the community forum, access learning and development resources, promote business and share information to help each other grow. Step 5: Members receive badges and are recognized for their involvement and engagement in the mentoring program.</t>
  </si>
  <si>
    <t xml:space="preserve">The solution supports young girls and women in traditionally marginalized communities who are more likely to be left behind digitally. </t>
  </si>
  <si>
    <t>Google for Startups SDGs, Good Things Foundation, META</t>
  </si>
  <si>
    <t>30 countries</t>
  </si>
  <si>
    <t xml:space="preserve">Increase participation by partnering with organizations that support and promote women's advancement and equality. Working on joining forces with governments to promote policy measures aimed at women's digital inclusion.  </t>
  </si>
  <si>
    <t>https://mentoringher.com/</t>
  </si>
  <si>
    <t>Digital Skills &amp; Literacy, Livelihoods</t>
  </si>
  <si>
    <t>SDG 4: Quality education, SDG 5: Gender equality, SDG 10: Reduced inequalities</t>
  </si>
  <si>
    <t>https://youtu.be/ceqG3DqE_OQ</t>
  </si>
  <si>
    <t>https://digitalx.undp.org/images/solutions/mentoringher.jpg</t>
  </si>
  <si>
    <t>Mizan 2</t>
  </si>
  <si>
    <t>Facilitating access to justice, ensuring transparency of judicial process, and providing comprehensive segregated data to policy makers</t>
  </si>
  <si>
    <t>UNDP PAPP/ Palestine</t>
  </si>
  <si>
    <t xml:space="preserve">Mizan II system was developed under various project funded by different donors in support of access to justice. Each project built on the work of the previous one. The idea originated when it was noted that courts were working in silos, with each court applying different procedures to case registration and handling. </t>
  </si>
  <si>
    <t>Mizan II system is an integrated case management system for courts, facilitating management of cases, court filing and evidence storage, linking courts, relevant ministries, enforcement, corrections and financial institutions, with direct access for lawyers and the public. Introducing an electronic case management system, helped in unifying the procedures between courts, and across all courts levels.</t>
  </si>
  <si>
    <t>Currently, there are 2796 active users in the system within the judicial authority, 6317 lawyers using the system by utilizing the lawyers' interface, and 1745 users from other relevant organizations. In addition to 142,722 (13171 females/129551 males) members of the public, with active users' account, utilizing the system e-services. In 2021, a survey was conducted to measure the Palestinian satisfaction on the services of the justice sector. 83% of the survived lawyers mentioned that they now always use the Mizan 2 to manage their cases. In another Mizan 2 users survey conducted in 2018, 87% of the over all Mizan 2 users expressed their satisfaction with the application, while 91 % of the survived judges said that the Mizan 2 system speed up the litigation process.</t>
  </si>
  <si>
    <t>An example for alimony payment. Step 1: Request for alimony from beneficiary is lodge using Mizan e-services. Step 2: the request is communicated to an enforcement department for judge approval automatically. Step 3: the judge approves the payment request. Step 4: the agreed-on alimony is transferred to the beneficiary account automatically and they receive a notification of the payment.</t>
  </si>
  <si>
    <t>The Mizan 2 provides easy access through a mobile application to lawyers and members of the public. The App provides information on the court hearings schedule, allows for full case review with up to data scanned document and hearing minutes being instantly available as the hearing concludes. The Mizan 2 also provides notification on enforcement cases specially to women and children who collect alimony cheques, and inform them when the cheque is ready for collection. In the recent weeks, the system piloted an electronic transfer to the beneficiaries account, which saves them from coming to the court all together. Another example was during the covid-19 restrictions, when Mizan 2 App allowed the public to book appointments at the notary public, to reduce number of people receiving the service at any given time.</t>
  </si>
  <si>
    <t>USAID</t>
  </si>
  <si>
    <t>Palestine</t>
  </si>
  <si>
    <t xml:space="preserve">In Palestine, the Mizan II has been consistently improved by HJC and shared with other justice institution under bilateral MOUs. Therefore, on a local level, to ensure the optimum benefit from the development of the software, an e-justice committee was formed by all justice institutions, and they produced a matrix of all services that can be developed based on the Mizan II data. 
As a next step, Sawasya will support HJC in establishing a committee of developer form the various justice institutions to work as taskforce for the development of the software, in order for any improvement on the system/services to apply to all users.
Regionally, the project is looking at exporting Mizan II to other countries as digital public good. Several discussions took place with UNDP rule of law programs in the region to share the Mizan II software instead of initiating a new software development process.
</t>
  </si>
  <si>
    <t>Since 2021 UNDP Palestine and UNDP Djibouti has been in contact to determine the feasibility of using the Mizan 2 solution for case management and court management in Djibouti. After initial study was concluded, the two parties decided that the software meet the needs of Djibouti justice system, and an MOU has been drafted to formalize the relation between the two justice systems. As soon as the MOU is signed, the customization process will start with support from UNDP and the Palestinian high judicial council throughout the piloting process.</t>
  </si>
  <si>
    <t>https://www.ps.undp.org/content/papp/en/home/projects/sawasyaii.html</t>
  </si>
  <si>
    <t>It is open source: beneficiary governments receive the full source code of their customized version and are totally free to do anything they’d like with it</t>
  </si>
  <si>
    <t xml:space="preserve">Service provision, Good Governance, and anticorruption.  </t>
  </si>
  <si>
    <t>SDG 16 and SDG5: Since the implementation of the SDGs, the Palestinian Central Bureau of Statistics PCBS initiated a database to host the SDGs indicators, part of SDG 5 and SDG 16 indicators are extracted directly from Mizan II by the PCBS. In addition, the segregated dates provided by the system allows for improved polices that are directly in line with the SDGs goals.</t>
  </si>
  <si>
    <t>No - Developed by the Palestinian High Judicial council with support from UNDP over 16 years under various projects</t>
  </si>
  <si>
    <t>MENA</t>
  </si>
  <si>
    <t>https://www.youtube.com/watch?v=w6OtXa4a4Xg&amp;t=1s</t>
  </si>
  <si>
    <t>MobileAid</t>
  </si>
  <si>
    <t>Using geo-targeting and machine learning to deliver relief to society's most vulnerable groups.</t>
  </si>
  <si>
    <t>GiveDirectly, Inc.</t>
  </si>
  <si>
    <t>MobileAid addresses the widespread development problems faced by many low- and middle-income country governments introducing cash-based crisis relief programs: (i) incomplete and low-quality databases, with serious gaps in key targeting information; and (ii) slow and costly targeting, enrollment, and payment models that can compound the secondary effects of a crisis. This is a common occurrence - while the digitization of cash continues to improve governments’ ability to distribute aid in times of crisis, identifying the poorest and most vulnerable individuals quickly and accurately remains a challenge. The target audience for this solution are global aid actors, including governments, INGOs, and NGOs, that operate in the social protection sector and can apply this model and/or our findings to improve the accuracy, inclusion, speed, and scale of their cash programs. MobileAid has so far been deployed at scale by the Governments of Togo and the DRC to deliver COVID-19 relief packages to impacted populations.</t>
  </si>
  <si>
    <t xml:space="preserve">MobileAid is a data science-enabled model that identifies the poorest mobile phone subscribers in a country using machine learning and sends them cash transfers remotely, at unprecedented speed, and at a lower cost than available alternatives. </t>
  </si>
  <si>
    <t xml:space="preserve">Delivered $18M to over 180k recipients in Togo and the Democratic Republic of Congo </t>
  </si>
  <si>
    <t>Step 1: Targeting: remote geo-targeting and remote individual-targeting. 
Step 2. Enrollment: encouraging enrollment through digital tools.  Enrollment is encouraged by conducting community sensitization campaigns and prompting individuals to enrol using their mobile phones. 
Step 3. Verification: leveraging trusted ID systems to verify identity. 
Step 4. Payment: sending mobile money to eligible individuals within minutes. This is enabled through the InstaPay system, which integrates with relevant payment aggregators and providers.</t>
  </si>
  <si>
    <t xml:space="preserve">MobileAid contributes toward bridging the digital divide by providing governments and other aid actors in low-income countries with the technology to identify and deliver cash relief to the poorest and most vulnerable individuals quickly and accurately, regardless of whether individuals have access to the internet or are digitally literate. </t>
  </si>
  <si>
    <t>UNDP Bangladesh / a2i, World Bank, CEGA, USAID, Google.org</t>
  </si>
  <si>
    <t>Togo, DRC</t>
  </si>
  <si>
    <t>GiveDirectly plans to expand the implementation of MobileAid to Bangladesh, Nigeria, Kenya, and Malawi. The precise timeline and plans for expansion for each country are contingent on funding availability and partnerships with key stakeholders (governments, MNOs, and implementing partners). In Bangladesh, they are already working with the UNDP Bangladesh country office and key government stakeholders such as a2i to launch a MobileAid project by the end of 2022.</t>
  </si>
  <si>
    <t>Bangladesh, Nigeria, Kenya, Malawi</t>
  </si>
  <si>
    <t>www.givedirectly.org</t>
  </si>
  <si>
    <t>Data Analytics, Social Safety Nets, Livelihoods</t>
  </si>
  <si>
    <t>SDG 1: No poverty, SDG 8: Decent work and economic growth, SDG 10: Reduced inequalities</t>
  </si>
  <si>
    <t>RBA, RBAP</t>
  </si>
  <si>
    <t>https://www.youtube.com/watch?v=YvF3KZU02UQ</t>
  </si>
  <si>
    <t>https://digitalx.undp.org/images/solutions/mobileaid.jpeg</t>
  </si>
  <si>
    <t>Moskeet</t>
  </si>
  <si>
    <t>IoT Technology for Smart Mosquito Control Management to help control mosquito-borne diseases.</t>
  </si>
  <si>
    <t>TrakitNow, Inc</t>
  </si>
  <si>
    <t xml:space="preserve">
Mosquito-borne diseases like Malaria, Dengue, Chikungunya, Zika, etc are posing a great challenge globally to the quality of life and leading to millions of deaths, from 750 Million to 1 Billion disease occurrences annually. These diseases create a strain on the public health system and local economies, with an overall cost of $100 Billion per year. The traditional approach used for the last 100 years is not based on a real-time data-driven analytical approach. A single disease occurrence in a family in developing countries can push them into poverty and disrupt the kids' education. Moskeet will improve the quality of life by reducing the disease burden. </t>
  </si>
  <si>
    <t>Moskeet is an integrated data platform that provides real-time analytics on mosquito surveillance &amp; control, disease transmission, outbreaks, and hot spots using sensors(IoT) and Artificial Intelligence(AI) technologies. Moskeet integrates all the stakeholders which include governments, citizens, pest management &amp; pesticide companies, hospitals, pharmaceuticals, NGOs, and research agencies.</t>
  </si>
  <si>
    <t>Helped health agencies in 5 cities to reduce the mosquito population by 30% (India).</t>
  </si>
  <si>
    <t>Step 1: Presenting to local government and health agencies and getting approval. 
Step 2: The entomology team and the health agency's personnel conduct a location survey.
Step 3: Identifying locations for mosquito surveillance sensor deployment considering entomological, epidemiological, human population density, and socioeconomic factors. 
Step 4: Deploying the solution and providing necessary training to the field personnel Step 5: Providing real-time data reports, alerts, intervention recommendations, and other analytics to predict disease outbreaks. This data is used to understand where, when and what kind of interventions need to be done.
Step 6: Interventions performed are updated in the system using the web or mobile apps. Data like epi points and breeding sites are crowdsourced from citizens. 
Step 7: Providing effectiveness of mosquito control program reports, opportunities to improve the program, pesticide resistance, and other data to the various agencies.</t>
  </si>
  <si>
    <t xml:space="preserve">Governments, organizations, and low-income famiies are scared of the disease threat to their communities and their families. We are engaging the audience by providing real-time and meaningful data. The platform provides recommendations on the control methods, records the interventions, and provides feedback on the interventions. Citizen App enables crowdsourcing of disease and breeding sites data. Awareness messages are also communicated using the citizen app. We are collaborating with mosquito repellant device manufacturers to operate autonomously based on the threat.. </t>
  </si>
  <si>
    <t>World Food Program, MIT Solve program, Bill &amp; Melinda Gates Foundation, Malaria Quest (India Health Fund - TATA Trusts), Marico Innovation Foundation (MIF) Scale-Up program, AI for Humanity (Patrick J. McGovern Foundation), AI for Good award (AWS).</t>
  </si>
  <si>
    <t>Planning to expand to South Africa, Nigeria, and the Philippines.</t>
  </si>
  <si>
    <t>South Africa, Nigeria, Philippines</t>
  </si>
  <si>
    <t>www.trakitnow.com</t>
  </si>
  <si>
    <t>SDG 13: Climate action, SDG 11: Sustainable cities and communities, SDG 3: Good health and well-being</t>
  </si>
  <si>
    <t>https://youtu.be/S8D6Yfxvk80</t>
  </si>
  <si>
    <t>https://digitalx.undp.org/images/solutions/moskeet.jpg</t>
  </si>
  <si>
    <t>NABU APP</t>
  </si>
  <si>
    <t>Reading app that distributes stories in mother tongue languages, helping to improve children's literacy rates.</t>
  </si>
  <si>
    <t>NABU</t>
  </si>
  <si>
    <t xml:space="preserve">Literacy is a prerequisite for eradicating poverty, yet globally there is a severe shortage of local language books at the early grade levels.  As a result, 250M children are leaving school without being able to read, rendering them extremely vulnerable to social and economic exploitation.  </t>
  </si>
  <si>
    <t>NABU's solution is to make children’s books free, and to champion mother tongue stories. Their vision is to build an inclusive, diverse, and community-centric global and local storytelling platform. When children can read in their local language first, they grow in confidence, and literacy levels shoot up. By offering training for writers and illustrators, NABU creates original local language books that support children in learning how to read. NABU.org is a free reading app that can distribute children’s books to millions of readers globally.</t>
  </si>
  <si>
    <t xml:space="preserve">Rwanda: 173,086 user sign-ups, 147,071 book downloads, 
47,972 books completed. Time spent reading: 1,495+ hours.
Kenya: 124,310 user sign-ups,  13,869 book downloads, 21,490 books completed. Time spent reading: 275+ hours. 
Haiti: 1,372 user sign-ups, 2,494 book downloads, 4.040 books completed. Time spent reading: 57+ hours. </t>
  </si>
  <si>
    <t xml:space="preserve">Step 1: The Authentic Book Creation Lab: NABU trains and hires local creatives to write and illustrate high-interest, culturally relevant, levelled storybooks in their mother tongue languages. 
Step 2: The NABU app: NABU digitises and uploads the books onto the NABU app where they can be accessed and downloaded for free. NABU continually implements new features in both Android and iOS apps to accurately assess literacy comprehension, implement pop-up notifications, gamification, add audio and alt text, and upgrade its interface to allow researchers to analyze data. 
Step 3: Bridge to Literacy (B2L) Program: NABU trains community-based Reading Ambassadors (RA) and local partners to onboard and motivate families to read with their children every day. RAs directly engage with communities to build their knowledge and awareness about the importance of reading at home to build pre-primary literacy skills. 
Step 4: Research: NABU's head of applied research, Dr Rose Perry has developed a framework to measure NABU's Theory of Change and to ensure an effective and efficient Monitoring &amp; Evaluation system. Data collected drives scale-up strategy and provides more inclusive research on the science of learning within the broader academic community. </t>
  </si>
  <si>
    <t>NABU is a low-bandwidth reading app for mobile devices for people in underserved communities. The app is made available as an offline experience where connectivity is unavailable. The solution is also working to ensure integration features such as alt text and audio functionality to assist children with disabilities and remove the barrier of illiterate caregivers from participating in shared literacy experiences. In communities where connectivity is low and there is poor cell phone penetration, NABU works with telecommunication companies and governments to ensure that these communities are reached. NABU also provides print books when necessary.</t>
  </si>
  <si>
    <t>Schmidt Futures Prize, TheirWorld, UiPath Foundation, Imbuto Foundation, Save The Children, Partners in Health, The Aga Khan Foundation East Africa (AKF), Zanmi Lasante and Summits Education, Globe Telecom, UNICEF Australia, OvidiuRo</t>
  </si>
  <si>
    <t>Romania, Rwanda, Kenya, Haiti</t>
  </si>
  <si>
    <t xml:space="preserve">Secondary markets to expand into are Romani, Indigenous Australia, Pashto and Dari and Portuguese-speaking regions. </t>
  </si>
  <si>
    <t>https://www.nabu.org</t>
  </si>
  <si>
    <t>Children, Edtech, Digital Skills &amp; Literacy</t>
  </si>
  <si>
    <t>SDG 10: Reduced inequalities, SDG 1 : No poverty, SDG 4: Quality education</t>
  </si>
  <si>
    <t>https://www.youtube.com/watch?v=3NY-KLldDcw</t>
  </si>
  <si>
    <t>https://digitalx.undp.org/images/solutions/Nabu%20App.jpg</t>
  </si>
  <si>
    <t>NeedsList</t>
  </si>
  <si>
    <t xml:space="preserve">Crisis coordination software. </t>
  </si>
  <si>
    <t>RespondLocal is a crisis coordination software designed to aggregate needs from multiple organizations on the ground and match them to offers from NGOs and the private sector.</t>
  </si>
  <si>
    <t>RespondLocal has been designed to tackle the problem of lack of funding for organizations responding to crisis events by providing them a platform to acquire that funding. From the Syrian refugee emergency in Europe to multiple hurricanes in North America to global COVID-19 response to refugee resettlement in the United States, RespondLocal’s software has been built with, and used by, those who are responding to crisis. Over the last six years, RespondLocal’s tools have been implemented in over 20 countries, facilitating the distribution of more than $25 million worth of resources to vulnerable communities from companies such as Google (through the Welcome Exchange), Amazon, TripAdvisor, and IKEA.</t>
  </si>
  <si>
    <t xml:space="preserve">Venezuela: Over 8,000 people have received over $25k of aid through NeedsList tools. 
Peru: Over 56,000 people have received over $84k of aid through NeedsList tools. 
Iraq: Over 6,000 people have received over $18k of aid (all locally manufactured PPE) through NeedsList tools.
Bangladesh: Over 18,000 people have received over $70k of aid (all locally manufactured PPE) through NeedsList tools. 
Kenya: Over 5,000 people have received over $30k of aid (all locally manufactured PPE) through NeedsList tools.
Uganda: Over 37,000 people have received over $70k of aid (all locally manufactured PPE) through NeedsList tools. 
United States: Over 50,000 people have received over $18M in aid. </t>
  </si>
  <si>
    <t>Step 1: Government or coordinating body requests to license and deploy software for use in crisis response or ongoing resilience. Licensing body controls vetting and access to the platform. 
Step 2: Organizational admins invite local nonprofits and businesses to join deployment.
Step 3: Businesses post offers of supplies and services and nonprofits post needs. All are matched automatically and parties are put in contact. 
Step 4: All matches are verified and tracked (including dollar value) through our detailed reporting system. 
Step 5: Required needs are met either online by digital services if they are remote or in-person if there are supplies to be picked up locally or delivered. 
Step 6. Supplies/services are distributed to local populations by the local NGOs who requested them.</t>
  </si>
  <si>
    <t xml:space="preserve">The mobile app is able to work offline based on connectivity challenges encountered in the field. Digital literacy has been cited as a key unintended outcome by an external evaluator. </t>
  </si>
  <si>
    <t xml:space="preserve">WFP's Humanitarian Grand Challenge, Village Capital's incubator program, Katapult Tech accelerator, GSBI's incubator for refugee and migration-related businesses, Juntos Es Mejor Challenge (USAID/IDB) </t>
  </si>
  <si>
    <t xml:space="preserve">Venezuela, Peru, Iraq, Bangladesh, Kenya, Uganda, USA. </t>
  </si>
  <si>
    <t>Current discussions with multiple partners in Ukraine, Ecuador, Brazil, and Colombia.</t>
  </si>
  <si>
    <t>Ukraine, Ecuador, Brazil, Colombia</t>
  </si>
  <si>
    <t>needslist.co</t>
  </si>
  <si>
    <t>Coordination</t>
  </si>
  <si>
    <t>SDG 13: Climate action, SDG 10: Reduced inequalities, SDG 17: Partnerships for the goals</t>
  </si>
  <si>
    <t>https://www.youtube.com/watch?v=qR-7GQHJKFM</t>
  </si>
  <si>
    <t>https://digitalx.undp.org/images/solutions/RespondLocal.png</t>
  </si>
  <si>
    <t>NISE</t>
  </si>
  <si>
    <t>Empowering Youth</t>
  </si>
  <si>
    <t>Aspire to Innovate (a2i), ICT Division, Cabinet Division, UNDP Bangladesh</t>
  </si>
  <si>
    <t>There is a mismatch between the demand and supply of relevant skills is considered to be the key reason behind unemployment and inefficiencies of the labor market. 
According to ILO, in Bangladesh alone, each year almost 2 million youths are joining the country’s 82 million labor force. These youths often face hassles of going to multiple offices to collect the right information regarding skills, education, employment and entrepreneurship that leads to spending huge costs and time. A significant portion of these youths live in the disadvantaged areas (i.e., hill tracts, river islands) where youth unemployment is on the rise because of social, economic, political and geographical seclusion. 
Furthermore, the stakeholders of skills, education, employment and entrepreneurship - youth, skills providers and industries and employers usually operate in silo approach, without any linkages among them, which ultimately leads to widening supply-demand gap.</t>
  </si>
  <si>
    <t>“National Intelligence for Skills, Education, Employment &amp; Entrepreneurship (NISE)” is a one-stop data platform that is matchmaking among its broad range of stakeholders - government departments under ministries relevant to skills development, public and private skills service providers, industries, and youth. The core mission of this platform is to bridge the gap between the demand and supply sides to create employment opportunities for the youth. All the stakeholders are brought under one umbrella to make sure that quality and demand driven skills development trainings are accessible by the youth while adequate and appropriate job placement announcements can be reached to the right target audience. 
This platform is helping the country to accomplish SDG 4- Ensure inclusive and equitable quality education and promote lifelong learning opportunities for all (Target 4.3- Equal access to affordable technical, vocational and higher education, Target 4.4- Increase the number of people with relevant skills for financial success and Target 4.5- Ensure equal access to all levels of education and vocational training for the vulnerable, including persons with disabilities, indigenous peoples and children in vulnerable situations) and SDG 8- Promote sustained, inclusive and sustainable economic growth, full and productive employment and decent work for all (Target 8.5- Full employment and decent work with equal pay, Target 8.6- Promote youth employment, education and training) by 2030 successfully and become a developed country by 2041.</t>
  </si>
  <si>
    <t xml:space="preserve">
● 0.4 M unemployed youth registered in NISE
●  Piloting started by SME Foundation to reach 7.8 M CMSMEs in Bangladesh to ensure Access to Skills 
●  Government of Somalia has replicated NISE in the name of “Shaqo Abuur” for the skills development &amp; decent employment of 5.32 M Youth
●  Government of Jordan has replicated NISE in the name of “Digi Maharat” to provide skills development &amp; employment and entrepreneurship support to 2.8 M Youth</t>
  </si>
  <si>
    <t xml:space="preserve">Step 1: Collect real-time manpower demands from industries. Step 2: Matchmake these demands with the skills service providers and youth. Step 3: Support the skills service providers to redesign courses based on market demand. Step 4: Support the skills service providers to connect youths with market demand skills courses. Step 5: Generate online certificates of participation and assessment in skills courses for the youth. Step 6: Ensure decent employment through job fairs/online applications. </t>
  </si>
  <si>
    <t>        Increased access to information
o        The registered employable youths especially the youths in hard-to-reach hill tracts and riverside island areas are able to access information on AI based career guidance, skills trainings, job forecast, apprenticeship opportunities, business and entrepreneurship guidance, migration suggestions, etc. 
o        Platform’s real-time data can be accessed by the public and private skills providers for analyzing and identifying current skills in demand and forecasting future jobs.
o        Information on employment opportunities can be reached by all youth as industries to advertise job vacancies targeting the right audience.
o        Linkage between skills providers and industries facilitates information sharing amongst them on emerging job opportunities, skilled manpower, and market driven skills. 
o        Policy Makers can monitor and evaluate the youth database, entrepreneur database, access employment tracker feedback and other real-time data in an analytical framework that ultimately helps in evidence-based decision making.
        Social inclusivity 
o        NISE follows “leaving no one behind” approach in ensuring information accessibility for all and minimizing digital divide. 
o        While designing the platform’s architecture, priority has been given to the people with disabilities to make this system socially comprehensive. For their swift accessibility, the platform offers specialized services- i.e., voice command, reading guide, font customization, cursor customization etc.
o        Online registration in everything, from skills training to job search, directly benefits the people with disabilities and the people in socially secluded areas. 
o        The platform is also available exclusively for the minor ethnic groups of the hilly areas to support in strengthening inclusive development who are the most lagged behind community in the country because of the geographical disparity. 
        Meaningful employment
o        NISE also facilitates job fair arrangements throughout the country. Whenever a job fair is arranged on district level, the registered youths on that district are notified through NISE and they can submit their resumes beforehand. 
o        The interested industries of that district participate in the fair by setting up their organization stalls and after taking walk-in interviews they can hire skilled youth instantly if their skills are matched with the demands of the industries.
o        These job fairs are specifically impactful for the youths from the deprived communities.</t>
  </si>
  <si>
    <t>32 Government departments under 23 Ministries, ICT Division &amp; Cabinet Division (Host Ministries), National Skill Development Authority, Prime Ministers Office (National Coordination Agency), UNDP, UNICEF, ILO, UNDP Somalia, Ministry of Communication &amp; Technology, Somalia, UNDP Jordan, Ministry of Digital Economy and Entrepreneurship, Jordan</t>
  </si>
  <si>
    <t>Bangladesh, Somalia, Jordan</t>
  </si>
  <si>
    <t>Maldives, Haiti, Nepal</t>
  </si>
  <si>
    <t>nise.gov.bd</t>
  </si>
  <si>
    <t xml:space="preserve">AI, Big Data, IaaS, PaaS, SaaS  </t>
  </si>
  <si>
    <t>Skills, Education, Employment &amp; Entrepreneurship</t>
  </si>
  <si>
    <t>SDG 4.3, 4.4, 4.5, 8.5, 8.6</t>
  </si>
  <si>
    <t>DPG Nominee</t>
  </si>
  <si>
    <t>LDC &amp; Developing Countries</t>
  </si>
  <si>
    <t>https://www.youtube.com/watch?v=p6tzawPd4Hw</t>
  </si>
  <si>
    <t>nise@a2i.gov.bd</t>
  </si>
  <si>
    <t>OKO</t>
  </si>
  <si>
    <t>Mobile delivered crop insurance for farmers.</t>
  </si>
  <si>
    <t>OKO tackles the problem of smallholder unbanked farmers with crop insurance that is universally accessible (no need for a bank account, an internet connection or a smartphone), affordable and automated. This helps UNDP address the following challenges: Under "inclusive growth": Their solution is a digital tool that enhance access to finance (insurance and credit) to a population that was previously excluded from these services. Under crisis response: OKO is a digital tool that supports the reactivation of agricultural activities following a damaging weather event. OKO helps building more resilient livelihoods, with insured farmers being able to overcome a bad season without having to move to the city or sell their assets.</t>
  </si>
  <si>
    <t>OKO secures farmers' income in emerging countries using automated insurance solutions. OKO is accessible to anyone with a phone and claim payments are automated using satellite data and images.</t>
  </si>
  <si>
    <t xml:space="preserve">Provided insurance to more than 15,400 farmers in Mali and 300+ farmers in Uganda.
Paid claims to 2,956 farmers in Mali (allowing them to recover after a bad season).
Helped 36 Malian farmers obtain financing for the 2020 - 2021 season. </t>
  </si>
  <si>
    <t>Step 1: Farmers discover OKO via a community radio ad, an SMS, a call from our call centre, or by a visit from an OKO Agent in their village 
Step 2: Farmers share their location, crop and field size to automatically obtain a personalized quote for insurance. 
Step 3: Farmers pay via mobile money (or ask a relative to pay for them). Payment can be done in multiple instalments. Farmers can also request a micro-loan with exclusive benefits from a partnering MFI. 
Step 4: OKO monitors the weather conditions in the location of the farm during the season and provides SMS updates to farmers about their eligibility to claim payment. 
Step 5: At the end of the season, eligible farmers receive their indemnity directly on their mobile money accounts.</t>
  </si>
  <si>
    <t>Oko has developed distribution tools to make its insurance product accessible to all. Its USSD menu makes crop insurance available to anyone who has a phone (no smartphone, data, or even credit is required). OKO's call center is trained in local languages for each market and customers can request a call-back at any time. There are no forms to sign and all information is available via WhatsApp voice notes or via its voice server, meaning that illiterate customers can still understand the benefits of insurance and register.</t>
  </si>
  <si>
    <t xml:space="preserve">Techstars Fintech accelerator (Tel Aviv), Fit4Start (Luxembourg), Google for Startups SDGs, 100+ Accelerator, Microsoft AI for Good, Katapult Africa. </t>
  </si>
  <si>
    <t>Mali, Uganda</t>
  </si>
  <si>
    <t>Ivory Coast - Partnerships with Orange, Wave, Touton, and Allianz are currently underway. 
Mozambique - Partnerships with Fidelidade and British American Tobacco 
Morocco - Partnerships with Saham-Sanlam</t>
  </si>
  <si>
    <t>https://www.oko.finance</t>
  </si>
  <si>
    <t>Fintech, Agtech, Livelihoods</t>
  </si>
  <si>
    <t>SDG 1: No poverty, SDG 8: Decent work and economic growth, SDG 13: Climate action</t>
  </si>
  <si>
    <t>https://youtu.be/l-HnFNLQyUE</t>
  </si>
  <si>
    <t>https://digitalx.undp.org/images/solutions/mobile-delivered-crop-insurance.jpeg</t>
  </si>
  <si>
    <t>OpenClassrooms</t>
  </si>
  <si>
    <t>Digital education courses, diplomas, and career development for the skills of tomorrow.</t>
  </si>
  <si>
    <t xml:space="preserve">Students across the globe are faced with an alarming lack of access to education. Empoverished and low-connectivity areas greatly limit the possibility for individuals to educate themselves or have access to resources to improve skills. This also leads to a lack of employment in many regions as most individuals do not have the resources or means to find meaningful and gainful employment. </t>
  </si>
  <si>
    <t>OpenClassrooms prioritises fostering accessible education for everyone - at all levels, from funding options to progressive pedagogy and personalized mentorship. 100% online education is a way to abolish the barrier to education. They provide free online courses to every student to ensure their mission: to make education accessible. OpenClassrooms also focuses on employability. They develop training programs with one focus in mind: allowing people to progress in their careers - at all levels, from focus to most in-demand competencies to personalised career coaching for each and every student.</t>
  </si>
  <si>
    <t xml:space="preserve">Opened free licences to more than 32, 000 jobseekers (in partnership with 8 national employment agencies).
Africa: more than 60 academic institutions in Morocco, Senegal, Algeria, Tunisia, Benin, Mali, Cameroon, Congo, Niger, and Guinea have used OC’s online courses.
Provided reskilling &amp; upskilling training paths to 9,241 unemployed and under-employed people in France (2021).
</t>
  </si>
  <si>
    <t>Step 1: The user creates his/her account on the OpenClassrooms website for free.
Step 2: The user starts to follow online courses. A course makes use of video resources, online reading, and sometimes quizzes and exercises to help students reach learning goals. Each course is divided by chapter. At the end of each chapter, the user needs to answer a quiz to complete the chapter. A quiz is a series of multiple choice questions that evaluate a student's comprehension of a course.
Step 3: A chapter is validated if 70% of the answers are correct. If not, the quiz can be passed again 24 hours after the last attempt.
Step 4: At the end of the course, the user passes a final quiz and may get an
OpenClassrooms certificate. The certificate is a document issued by OpenClassrooms
that serves as written evidence that a student has completed a certified course.</t>
  </si>
  <si>
    <t>OC creates partnerships with local associations and/or public actors to hybridise its educational model. They combine online and offline solutions to create an innovative educational experience and increase connectivity.</t>
  </si>
  <si>
    <t>GIZ, Thales Foundation, Polaris Association OC, Unreasonable Group</t>
  </si>
  <si>
    <t>More than 70 countries</t>
  </si>
  <si>
    <t>Currently seeking to increase activity in Western Africa. Also underway is a program in Senegal to train 20 young Senegalese for digital jobs. In partnership with the Thales Foundation and the Polaris Association OC launched a program to train 50 young women in Senegal. In 2023, this program will be extended to the Ivory Coast and South Africa. In 2022-23, OC, in partnership with the GIZ, will train 45 young women in Senegal, Benin and Ivory Coast.</t>
  </si>
  <si>
    <t>Ivory Coast, Benin, South Africa, Senegal, Benin, and more</t>
  </si>
  <si>
    <t>https://openclassrooms.com/</t>
  </si>
  <si>
    <t>Ed Tech, Digital Skills and Literacy, Connectivity</t>
  </si>
  <si>
    <t xml:space="preserve">SDG 4: , SDG 8:, SDG 10: </t>
  </si>
  <si>
    <t>https://www.youtube.com/watch?v=CPc8jUZanV4</t>
  </si>
  <si>
    <t>https://digitalx.undp.org/images/solutions/openclassrooms.png</t>
  </si>
  <si>
    <t>OpenCRVS</t>
  </si>
  <si>
    <t xml:space="preserve">Digital registration for birth certificates in low-resource settings. </t>
  </si>
  <si>
    <t>OpenCRVS.org</t>
  </si>
  <si>
    <t>OpenCRVS have conducted technical analysis of CRVS systems in Pakistan, Bangladesh, Indonesia, Malawi, Uganda and understand the challenges experienced by parents when trying to register their children: - They need to travel long distances to register and often need to make several trips before receiving the birth certificate - They are faced with bureaucratic civil registration process with long delays, requests for unofficial payments and are not kept informed about the status of their application - Systems are not integrated so birth registration does not lead to automatic access to other rights e.g. vaccination programmes, enrolment in social protection schemes etc.</t>
  </si>
  <si>
    <t>OpenCRVS is an open-source digital solution for civil registration designed for low resource settings and is available as a Digital Public Good</t>
  </si>
  <si>
    <t>In Bangladesh, OpenCRVS enabled Community Health Assistants to send digital notifications of birth and death, leading to large increases in the birth and death registration completeness rates (from 14% to 63% and from 2% to 47% respectively).</t>
  </si>
  <si>
    <t xml:space="preserve">Step 1: The village leaders visit the home of a family with a newborn baby and collect details of the birth on the OpenCRVS app on their phones. 
Step 2: The data syncs with the National Database and the Registrar at the District Registration Office reviews the birth record in OpenCRVS on their laptop. 
Step 3: The Registrar validates the birth data against supporting documentation provided and registers the birth. 
Step 4: The parents of the newborn child are informed by SMS that the birth has been registered and that the birth certificate is ready for collection. 
Step 5: The parents visit the District Registration Office and collect the birth certificate which is digitally signed by the Registrar.  </t>
  </si>
  <si>
    <t xml:space="preserve">OpenCRVS is specifically designed to respond to the challenges of low-resource settings and those who are marginalized. Offline functionality allows that civil registration services to be provided in the remotest of communities. Multi-language support for minorities to access functionalities.  </t>
  </si>
  <si>
    <t xml:space="preserve">Digital Public Goods Alliance, Digital Impact Alliance, DIAL Catalog of Digital Solutions, Digital Square (member of the Global Goods community). </t>
  </si>
  <si>
    <t>Bangladesh</t>
  </si>
  <si>
    <t xml:space="preserve">In Nigeria, Phase 1 of eCRVS digital transformation using OpenCRVS commenced in April 2022. In Niue, a successful proof of concept was concluded (2021). Ethiopia and Somalia have both expressed interest in exploring OpenCRVS implementation. </t>
  </si>
  <si>
    <t>Nigeria, Niue, Ethiopia, Somalia</t>
  </si>
  <si>
    <t>https://www.opencrvs.org/</t>
  </si>
  <si>
    <t>Health, Crisis</t>
  </si>
  <si>
    <t>Digital Identity, Information Systems, Government Management</t>
  </si>
  <si>
    <t>SDG 3: Good health and well-being, SDG 10: Reduced inequalities, SDG 16: Peace, justice and strong institutions</t>
  </si>
  <si>
    <t>https://vimeo.com/333095063</t>
  </si>
  <si>
    <t>https://digitalx.undp.org/images/solutions/OpenCRVS.png</t>
  </si>
  <si>
    <t>OpenELIS Global</t>
  </si>
  <si>
    <t>Laboratory information system for low-and-middle-income country public health laboratories.</t>
  </si>
  <si>
    <t>ITECH DIGI University of Washinton</t>
  </si>
  <si>
    <t xml:space="preserve">The recent emergence of the COVID-19 pandemic has highlighted the importance of strong laboratory systems for detecting outbreaks of infectious diseases, as well as for other personal and population health purposes such as monitoring HIV viral load suppression among patients receiving antiretroviral treatment, or measuring pathogen resistance to antibiotics. While laboratory information systems (LIS) are critical to clinical care and public health efforts, their reach and effectiveness can be amplified via automated data exchange with other health information systems. </t>
  </si>
  <si>
    <t>In June 2019, with support from Digital Square, the Digital Initiatives Group at I-TECH (DIGI) of the University of Washington began a project to address the need for a standards-based interoperability protocol for clinical lab test ordering and result reporting in resource-limited settings. Drawing on experience as developers, implementers, and contributors of the Open Enterprise Laboratory Information System (OpenELIS) and Open Medical Record System (OpenMRS), the DIGI team led efforts to design and build a solution using Fast Healthcare Interoperability Resources (FHIR), an emerging standard for interoperability. OpenELIS Global's mission is to strengthen clinical and public health laboratories and improve health for all by providing an advanced, standards-based laboratory information system that can be leveraged by health programs worldwide. The OpenELIS Global software is an open enterprise-level laboratory information system built on open-source web-based technologies that have been tailored for low-and-middle-income country public health laboratories.</t>
  </si>
  <si>
    <t xml:space="preserve">Ivory Coast: used in 122 labs at all levels (from general hospitals to national reference laboratories). 
Mauritius: processed more than 500,000 COVID tests and supported the labs to scale during a surge where labs reached more than 4000% of normal demand. OpenELIS also powers the border health monitoring system, which processes thousands of passengers tested per day, and provides data for additional systems to support follow-ups and screenings for COVID and other communicable diseases by health offices throughout Mauritius. 
Haiti: OpenELIS is implemented in 40 clinic-based laboratories and interoperable with the electronic medical records system and national health information exchange. </t>
  </si>
  <si>
    <t>Step 1: Partnering with appropriate government agencies, key partners, and stakeholders to perform a needs assessment and create a strategic plan for national lab information. 
Step 2: A lab HIS technical working group (TWG) is formed and reviews the needs, performs a GAP analysis and creates a deployment and software development roadmap and timeline. 
Step 3: The TWG convenes workshops for the support and deployment teams, and begins training trainers. 
Step 4: TWG and key technical teams set up the national infrastructure. TWG begins working on defining key data outputs. 
Step 5: User acceptance testing and piloting in a small group of labs. Followed by an analysis and assessment of the pilot performance. 
Step 6: Scaling up, ongoing maintenance, and upgrades with new functionality and interfaces to clinical analyzers.</t>
  </si>
  <si>
    <t>OpenELIS Global is designed and built by a global community of laboratory experts, implementers, informaticists, and developers. We work closely with key partners and stakeholders to ensure our roadmap and design decisions are addressing local needs. OpenELIS is used most commonly in limited-resource environments, and extra concern is focused on ensuring no barriers exist for settings with limited digital capacity and low/no connectivity settings with intermittent power. OpenELIS includes secure results reporting to patients and caretakers, helping mitigate the challenge of digitally limited ecosystems that prevent the timely reporting of results to clinicians for patients.</t>
  </si>
  <si>
    <t>UNDP Singapore Global Centre, Digital Square, PEPFAR, The US Centers for Disease Control and Prevention, Bahmni</t>
  </si>
  <si>
    <t>Ivory Coast, Mauritius, Haiti, Vietnam, Cote d'lovire, and in 14 countries with Bahmni</t>
  </si>
  <si>
    <t>Currently in contact with a number of different countries (Rwanda and Malawi amongst others). Further expansion is planned in Haiti (currently working with the Ministry of Health and CHARESS).</t>
  </si>
  <si>
    <t>Rwanda, Malawi, Haiti</t>
  </si>
  <si>
    <t>http://openelis-global.org/</t>
  </si>
  <si>
    <t>Information Systems, Community Health, Diagnostics</t>
  </si>
  <si>
    <t>https://www.youtube.com/watch?v=YZQMHHaHIcY</t>
  </si>
  <si>
    <t>https://digitalx.undp.org/images/solutions/OpenElisGlobal.jpeg</t>
  </si>
  <si>
    <t>OpenFn</t>
  </si>
  <si>
    <t>Breaking down digital siloes so governments can integrate information systems, automate processes, and scale services.</t>
  </si>
  <si>
    <t>Open Function Group</t>
  </si>
  <si>
    <t>OpenFn aims to solve the problem of over-priced, half-connected or completely siloed digital “solutions” which have LMIC governments holding the bag and fail to provide optimal health care service to their citizens. The OpenFn Integration Toolkit, a Digital Public Good used worldwide, provides secure, scalable, enterprise-grade infrastructure for building and deploying solutions that exchange data, enforce standards (e.g., FHIR, OpenHIE), and automate key processes. For example, a single process that UNICEF and the Thailand Ministry of Public Health (MoPH) automate via OpenFn is the data exchange of patient medical history between the national health information system (HIS) and the social services case management system (Primero). OpenFn users are IT implementers and government ministries who serve the people in need of reliable healthcare systems.</t>
  </si>
  <si>
    <t>OpenFn is a suite of data integration and automation tools that provides governments, NGOs, and social enterprises with digital infrastructure to integrate disparate information systems, automate critical processes, facilitate interoperability, and scale life-saving interventions.</t>
  </si>
  <si>
    <t xml:space="preserve">OpenFn has been implemented by 42 organizations. It manages data in 43 countries. 
OpenFn cumulatively powers over 10 million transactions per year and handles an estimated 50 million records. </t>
  </si>
  <si>
    <t>Step 1: OFG provides the open-source OpenFn Integration Toolkit and a proprietary integration platform as a SaaS to government and NGO implementers. 
Step 2: Implementers identify requirements for data integration, process automation, and interoperability in their institutions, and develop data sharing agreements between interested parties. 
Step 3: Implementers draft specifications for the desired solutions, documenting the data integration or processes to be automated, as well as the specific data elements to be exchanged between systems.
Step 4: Implementers prototype and pilot solutions on OpenFn.org or the open-source toolkit
Step 5: Implementers test their integration and automation solutions, often involving system end users in UAT sessions, to validate the solution configuration and gather feedback. 
Step 6: Implementers prepare their solutions for go-live, scaling up by purchasing a SaaS plan on OpenFn.org or by deploying their solutions to local or open-source infrastructure. 
Step 7: Implementers launch their solutions, and leverage OpenFn features for ongoing integration management, auditing, and deployment change requests as end systems and requirements evolve over time.</t>
  </si>
  <si>
    <t xml:space="preserve">OpenFn allows IT implementers and civil servants to better serve traditionally disenfranchised groups. As a certified DPG and emerging piece of critical digital public infrastructure (DPI), the OpenFn Integration Toolkit was designed to drive efficiency and effectiveness for the world's most critical health and humanitarian interventions. The OpenFn Toolkit includes open source processes and a knowledge base aimed at developing technology agnostic integration skills, any organization can benefit from the integration experience without actually using the software. </t>
  </si>
  <si>
    <t>WFP's Digital Health Innovation Accelerator program, UNICEF, USAID, Digital Square, FCDOs CovidAction Fund, DIAL, Open Source Center, Mulago Foundation, Startup Chile</t>
  </si>
  <si>
    <t>43 countries</t>
  </si>
  <si>
    <t>Last year, OpenFn was implemented by the Cambodia Ministry of Social Affairs, Veterans, and Youth Rehabilitation, the Thailand Ministry of Public Health, and UNICEF in pilot interoperability implementations in Cambodia, Thailand, and Ethiopia. 
Via a partnership with UNICEF's Primero Deployment team (Primero is an open-source case management system, also a DPG), they expect to implement new Primero interoperability solutions in up to 8 new countries before the end of 2023. 
Currently in the negotiation phase with the Ethiopia Digital Health Activity (DHA) team (a 5-year project between JSI Ethiopia, USAID, and the Ethiopia Ministry of Health). The DHA has identified 6 health systems interoperability use cases it would like to implement using OpenFn, and potentially scale nationally after the pilot.</t>
  </si>
  <si>
    <t>https://openfn.org/</t>
  </si>
  <si>
    <t>Open Source, SaaS, Digital Public Good</t>
  </si>
  <si>
    <t>Health, Crisis, Inclusive Growth, Other</t>
  </si>
  <si>
    <t>Government Management, Information Systems, Health Governance</t>
  </si>
  <si>
    <t>SDG 3: Good health and well-being, SDG 10: Reduced inequalities, SDG 17: Partnerships for the goals</t>
  </si>
  <si>
    <t>https://www.youtube.com/watch?v=S_FLemsdWcc&amp;list=PL1pD3-abjHJ2fNDk0g3A0jrowIVwTZyhR</t>
  </si>
  <si>
    <t>https://digitalx.undp.org/images/solutions/OpenFn.png</t>
  </si>
  <si>
    <t>openIMIS</t>
  </si>
  <si>
    <t>Managing health insurance and social protection schemes.</t>
  </si>
  <si>
    <t>openIMIS Initiative</t>
  </si>
  <si>
    <t xml:space="preserve">The success of social protection schemes depends on highly efficient implementation of multiple, complex business processes. Scheme operators (Health Insurance, Social Protection) in low- and middle-income countries struggle to achieve efficiencies in these schemes when they lack access to appropriate digital technologies. openIMIS aims to solve this problem by providing the social protection institutions with a flexible, open-source solution that they can use to manage their schemes, increase efficiency and help increase the reach of Universal Health Coverage (UHC) and universal social protection (USP) to their beneficiaries. The openIMIS initiative has been working with scheme operators of various scheme types; from health insurance, accident insurance, to unconditional cash transfers since 2016. </t>
  </si>
  <si>
    <t>Digital Public Good for managing health insurances and other social protection schemes</t>
  </si>
  <si>
    <t xml:space="preserve">Helped the Government of Nepal manage the health insurance of over 5 million beneficiaries. 
Helped the Government of Tanzania manage the health insurance of over 3 million beneficiaries. 
</t>
  </si>
  <si>
    <t>Step 1: Working with the scheme operators (public or private) to deploy openIMIS to manage the scheme. 
Step 2: openIMIS provides various ways of enrolling people into the scheme: "digitally" for those having access or through door-to-door visits in which enrollment assistants go to rural households to collect information. 
Step 3:  Once enrolled, access to digital tools is not required for the beneficiaries to receive benefits under the scheme. Instead, beneficiaries provide their identification, which is verified by the service provider after which a service (health, cash transfer, or other) is provided. The cost for the services is reimbursed to the provider based on a claim submitted by the provider through openIMIS. 
Step 4: Important details regarding the scheme and benefits are announced over various channels (social Media, TV, radio, etc.)</t>
  </si>
  <si>
    <t>openIMIS was designed for countries with connectivity issues. Though the main software is running on a server hosted by the scheme operator, access is possible through a mobile app even from remote places with intermittent connectivity. Additional features integrate the use of paper-based tools such as pre-printed insurance cards with QR codes to allow for unique identifiers even in offline mode.</t>
  </si>
  <si>
    <t>Digital Square (Global Goods in Health), OpenHIE (Standards for health information exchange), GovStack (Whole-of-Government Digital Platform Architecture) DCI (Standards for Digital Convergence in Social Protection), DPG Alliance</t>
  </si>
  <si>
    <t>Nepal, Tanzania, Cameroon, Niger, Mauritania</t>
  </si>
  <si>
    <t xml:space="preserve">The openIMIS Initiative is constantly looking for opportunities to support providers of social protection schemes with new implementations through one of the many consulting firms that are part of the openIMIS developer and implementer committees. </t>
  </si>
  <si>
    <t>https://www.openimis.org</t>
  </si>
  <si>
    <t>Information Systems, Government Management, Health Governance</t>
  </si>
  <si>
    <t>SDG 9: Industry, innovation and infrastructure, SDG 1 : No poverty, SDG 3: Good health and well-being</t>
  </si>
  <si>
    <t>https://www.youtube.com/watch?v=s6zq30CpYr4</t>
  </si>
  <si>
    <t>https://digitalx.undp.org/images/solutions/openimis.png</t>
  </si>
  <si>
    <t>OpenMRS</t>
  </si>
  <si>
    <t>Electronic medical record (EMR) system designed for use in the developing world.</t>
  </si>
  <si>
    <t>OpenMRS, Inc</t>
  </si>
  <si>
    <t>OpenMRS aims to solve the problem that healthcare workers face of using unreliable healthcare management syetems that are a mix of paper and multiple, siloed electronic systems, leading to a heavy burden of duplicative data entry and reporting.
OpenMRS bring together those interested in developing and maintaining an open source EMR system that healthcare workers can use to ensure patients get the right, timely, and appropriate care, throughout and across health care facilities. OpenMRS provides health care workers with easier and greater access to data from longitudinal patient records that can inform patient care.</t>
  </si>
  <si>
    <t>OpenMRS provides health care workers with easier and greater access to data from longitudinal patient records that can inform patient care. OpenMRS brings together those interested in developing and maintaining an open source EMR system that healthcare workers can use to ensure patients get the right, timely, and appropriate care, throughout and across healthcare facilities.</t>
  </si>
  <si>
    <t>OpenMRS implementers have helped service providers in more than 6,500 health facilities in 40+ countries use OpenMRS to manage health records and inform care and treatment for more than 15.6 million patients.
Within three years, an increase in the number of organizations collaborating on OpenMRS community products rose by 200%.</t>
  </si>
  <si>
    <t xml:space="preserve">Step1: OpenMRS engages with governments, software development organizations, and other stakeholders to understand their EMR challenges and requirements, then guides the planning, customizing, and implementation of OpenMRS in priority healthcare facilities.
Step 2: OpenMRS works closely with designated software development organizations to perform a needs analysis.
Step 3: With OpenMRS community support, the local software development organization identifies development priorities to meet implementation goals.
Step 4: OpenMRS guides and onboards local technical staff to OpenMRS technology, community conventions, and collaborative development practices through a hackathon and/or working sessions.
Step 5: OpenMRS connects the local software development organization to existing community groups with solutions or solutions in design or development that they can reuse or help build.
Step 6: OpenMRS provides the local software development organization with guidance and training on OpenMRS configuration, development, and quality assurance tools and processes.
Step 7: The local software development organization then releases, deploys, and trains users on their customized OpenMRS MVP.
</t>
  </si>
  <si>
    <t>By using Carbon Design System, with components that follow the IBM Accessibility Checklist, based on WCAG AA, Section 508, and European standards, OpenMRS designs a product that is more accessible for all users, including those with disabilities and the digitally illiterate. Patient charts, registration, and other forms are available offline for healthcare workers with limited internet connectivity.</t>
  </si>
  <si>
    <t>Digital Square, Bill &amp; Melinda Gates Foundation, Partners in Health, Columbia University, South African Medical Research Council, and partners in 40 countries</t>
  </si>
  <si>
    <t>As of December 2021, at least 16 organizations committed to collaboratively developing OpenMRS functionalities and features using the new OpenMRS 3 Framework. Currently in conversation with at least three new organizations about contributing to OpenMRS 3.</t>
  </si>
  <si>
    <t>https://openmrs.org/</t>
  </si>
  <si>
    <t>Medical Records, Information Systems, Frontline Health/LastMile</t>
  </si>
  <si>
    <t>https://www.youtube.com/watch?v=STKObkUuvf4&amp;ab_channel=OpenMRS</t>
  </si>
  <si>
    <t>https://digitalx.undp.org/images/solutions/OpenMRS.png</t>
  </si>
  <si>
    <t>OpenTeleRehab</t>
  </si>
  <si>
    <t>Crowdsourced and open access telerehab software.</t>
  </si>
  <si>
    <t>Federation Handicap International</t>
  </si>
  <si>
    <t xml:space="preserve">Rehabilitation services remain limited relative to the needs, which are particularly profound in low- and middle-income countries. Access to rehabilitation is limited and, if available, the most marginalized populations cannot afford it. The magnitude of unmet rehabilitation needs demands solutions that increase access to quality, cost-effective rehabilitation services. </t>
  </si>
  <si>
    <t>Open Source multidisciplinary TeleRehabilitation Software connecting rehabilitation professionals with patients to improve access to rehabilitation services and contribute to universal health coverage by facilitating discharge, transition of care and follow-up</t>
  </si>
  <si>
    <t xml:space="preserve">Supported 200+ rehabilitation professionals and patients via telerehabilitation. </t>
  </si>
  <si>
    <t>Step 1: Patient clinical evaluation by a rehabilitation professional.
Step 2: Rehabilitation professional and patient determine a treatment plan and objectives.
Step 3: The patient accesses the treatment plan remotely via the patient mobile app.
Step 4: The patient completes treatment plan activities remotely.
Step 5: The rehabilitation professional follows up with the patient remotely. 
Step 6: The patient is discharged</t>
  </si>
  <si>
    <t>The patient mobile app has been designed to be as intuitive as possible and also includes an additional child-friendly interface. The Software follows Web Content Accessibility Guidelines (level A/AA) and is accessible offline.</t>
  </si>
  <si>
    <t>USAID, Fondation Botnar</t>
  </si>
  <si>
    <t>Cambodia, Vietnam</t>
  </si>
  <si>
    <t xml:space="preserve">The software will be deployed to new countries as of fall 2022, with an identified global budget. Countries selection is ongoing. </t>
  </si>
  <si>
    <t>www.opentelerehab.com</t>
  </si>
  <si>
    <t>Open Source, SaaS, Whitelabel</t>
  </si>
  <si>
    <t xml:space="preserve">Public Services, People with Disabilities, Community Health </t>
  </si>
  <si>
    <t>SDG 1 : No poverty, SDG 3: Good health and well-being, SDG 17: Partnerships for the goals</t>
  </si>
  <si>
    <t>https://digitalx.undp.org/images/solutions/OpenTelerehab.png</t>
  </si>
  <si>
    <t>OroraTech</t>
  </si>
  <si>
    <t>Global early wildfire detection and real-time monitoring from space.</t>
  </si>
  <si>
    <t xml:space="preserve">Timely wildfire detection. Wildfires have a deep impact on the world's economy, environment, climate, and human lives. Wildfires cause tens of billions of dollars in damage worldwide every year, and last year hundreds of people lost their lives. Just one percent of wildfires globally account for the same amount of CO2 as all traffic in Germany combined. In total, wildfires lead up to 15% of worldwide CO2 emissions. Due to rising global temperatures, wildfires have become frequent, catastrophic, expensive, and difficult to contain. Preventing wildfires is nearly impossible since the causes are unpredictable. To minimize damage, upfront risk assessment, early detection, and accurate monitoring are required. Wildfires are often spotted far too late. Local detection and monitoring technologies like watchtowers and drones can't cover large forest areas and are not viable. </t>
  </si>
  <si>
    <t xml:space="preserve">OroraTech has developed the first all-in-one global wildfire detection, risk assessment, alert, real-time monitoring service, and damage analysis. The innovation combines technological advances in multiple areas: AI, New Space, Cloud-based Big Data analytics, and IoT, to provide a unique dataset and platform tailored to customers' needs to best fight the spread of wildfires on a global scale. </t>
  </si>
  <si>
    <t>The core of OroraTech’s innovation lies in helping to bring down average wildfire detection time from several hours today to around 30 minutes.</t>
  </si>
  <si>
    <t>Step 1: Working with Fire Services to improve their wildfire management.
Step 2: User accounts for the organization are set up to access the solution.
Step 3: Shapefiles of their area of interest are integrated into the platform. 
Step 4: Notifications are sent automatically via email, SMS, etc. as soon as a hotspot/activity is detected.
Step 5: Risk assessment and real-time monitoring of fire events and evaluation of actions based on propagation (e.g., usage of weather, temperature, wind data, 3D models, etc.). 
Step 6: Damage Analysis (e.g., burn scar mapping)</t>
  </si>
  <si>
    <t>With a clear focus on an easy-to-use, intuitive, self-explaining user interface, the solution is able to successfully provide very technical solution to users with a variety of backgrounds when it comes to digital experience.</t>
  </si>
  <si>
    <t>Google for Startups for SDG, Samsung for Impact, Plug and play Brazil accelerator, ESA Business Incubation Centre Bavaria, German accelerator Silicon Valley, Telecom tech boost</t>
  </si>
  <si>
    <t>With a strong focus on USA, Ororatech continues to expand existing collaborations with numerous universities, research institutes, and corporate partners focused on making an impact.</t>
  </si>
  <si>
    <t>Focus on USA, but open to expand collaborations</t>
  </si>
  <si>
    <t>https://ororatech.com/</t>
  </si>
  <si>
    <t>DRR, Extreme Weather</t>
  </si>
  <si>
    <t>SDG 15: Life on land, SDG 3: Good health and well-being, SDG 11: Sustainable cities and communities, SDG 13: Climate action</t>
  </si>
  <si>
    <t>https://www.youtube.com/watch?v=mz4OjwKfxwo</t>
  </si>
  <si>
    <t>https://digitalx.undp.org/images/solutions/Wildfire-Detection-and-Monitoring-Service.jpeg</t>
  </si>
  <si>
    <t>Paddy</t>
  </si>
  <si>
    <t xml:space="preserve">Digital platform that sends tailored information to smallholder farmers to help them increase productivity and incomes. </t>
  </si>
  <si>
    <t>Precision Development (PxD)</t>
  </si>
  <si>
    <t xml:space="preserve">Paddy empowers smallholder farmers to improve their productivity, increase their profitability, and advance environmental sustainability. Paddy aims to empower 100 million farmers through a new model for agricultural extension: delivering to farmers personalized agricultural advice through their mobile phones. Paddy implements this model in collaboration with partner organizations to maximize scale, and continuously experiment, iterate, and gather evidence on impact to improve our services. By the end of 2021, Paddy had reached over 5.5 million farmers through a range of services providing tailored information on optimizing agronomic practices for multiple crops, pest and disease management, input utilization and environmental stewardship. Paddy currently works in ten countries in Africa, Asia and Latin America, and is rapidly expanding as governments and organizations look for innovative ways to utilize new technologies to deliver actionable information to people who need it.
</t>
  </si>
  <si>
    <t>Paddy is a digital platform that empowers smallholder farmers in developing countries by sending them (via their mobile phones) relevant and customized information. This information is made available for free to improve on-farm practices, input utilization, pest and disease management, climate and weather resilience, and access to markets.</t>
  </si>
  <si>
    <t>PxD has globally serviced over 6.1M farmers across 10 countries. 
Provided agronomic advisory to the following number of farmers. India: 2,137,000 Kenya: 1,366,000 Pakistan: 1,459,000 Ethiopia: 517,000 Bangladesh: 25,000 Rwanda: 12,000 Zambia: 79,000 Uganda: 4,000 Nigeria: 107,000 Colombia: 2,000.</t>
  </si>
  <si>
    <t>Step 1: Partner with governments, NGOs or other organizations with a large network of farmers.
Step 2: Work with the partner to determine the needs of the farmers such as identifying specific value chains, challenges contributing to yield gaps, and most effective communication channels.
 Step 3: Co-develop agricultural advisory content that is customized to the needs of the users, while running Focus Group Discussions with farmers to improve user experience.
Step 4: Code the content into a 2-way advisory service using an in-house software platform, PADDY.
Step 5: Launch the service and invite farmers by messaging their phones. 
Step 6: Continually optimize the service by running A/B tests of content and features while conducting phone surveys with users to receive feedback and estimate, when possible, user adoption of recommendations.</t>
  </si>
  <si>
    <t xml:space="preserve">PxD makes every effort to ensure access to all smallholder farmers. Its services use platforms including SMS, IVR, push phone calls and hotlines that every mobile phone can access. </t>
  </si>
  <si>
    <t>Global Development Incubator, Unorthodox Philanthropy.</t>
  </si>
  <si>
    <t>More than 10 countries</t>
  </si>
  <si>
    <t>PxD has active collaborations with various Indian state governments, the Kenyan, Ethiopian, Zambian and Brazilian governments, non-profit partners like One Acre Fund (OAF) in Africa, and social enterprises like mPower in Bangladesh. PxD aims to reach 100 Million users and expand its geographic expanse to Africa (additional states in Nigeria; DRC, West Africa, North Africa, etc.), South Asia (additional states in India, Pakistan, Bangladesh; Afghanistan, etc.), Latin America and the Caribbean (Brazil, Mexico, Peru, Ecuador, etc.) and Southeast Asia (Indonesia, Vietnam, Thailand, Myanmar, Philippines, etc.).</t>
  </si>
  <si>
    <t>Nigeria, DRC, West Africa, North Africa, India, Pakistan, Bangladesh, Afghanistan, Brazil, Mexico, Peru, Ecuador, Indonesia, Vietnam, Thailand, Myanmar, Philippines, and more</t>
  </si>
  <si>
    <t>https://precisiondev.org/</t>
  </si>
  <si>
    <t>Agtech, Information Access, Livelihoods</t>
  </si>
  <si>
    <t>https://youtu.be/ENm8uL_tuZ4</t>
  </si>
  <si>
    <t>https://digitalx.undp.org/images/solutions/paddy%20Large.jpeg</t>
  </si>
  <si>
    <t>Peek</t>
  </si>
  <si>
    <t>Software for eye health providers focused on last-mile delivery.</t>
  </si>
  <si>
    <t>Peek Vision</t>
  </si>
  <si>
    <t xml:space="preserve">Worldwide, 1.1 billion people live with vision loss, but don't need to. This number is set to grow to 1.8 billion in the next 30 years. Simple, cost-effective treatments exist but specialists are in short supply and resources are limited. </t>
  </si>
  <si>
    <t>Peek's software, programme design, and data intelligence platform help communities and eye health school programmes become more efficient, equitable, and effective.</t>
  </si>
  <si>
    <t>In Pakistan, the first CBM program using Peek launched in 2018 with just three sites. It has since expanded to connect more than 130 health facilities across two provinces with over 1,500 schools being integrated.
1,500 female health workers are being trained to use Peek for household screening. 
Referrals to a district hospital for refractive errors decreased from 41% to just 1% after Peek was introduced. Refractive errors could instead be treated at the primary level, freeing up specialist hospital resources for more complex conditions. 
Trials in Kenya showed that three times more people received care when the programme was supported by Peek. 
An economic evaluation in Kenya has demonstrated a substantial cost saving per patient when Peek was compared to the standard of care. The study calculated average savings of US$8.61 per patient at the primary care level and US$263.60 per patient at the hospital level when using Peek.</t>
  </si>
  <si>
    <t>Step 1: Connect with NGOs, Ministries of Health, and hospitals to implement the full journey of an eye health programme. 
Step 2: Conduct full program planning with partner organizations to scope the workflow, configure software and train screeners, eye health specialists, and programme managers to use Peek. 
Step 3: Launch a Peek-powered programme: live track all aspects of the journey to ensure no one is being left behind. Provide live data access to all program managers and easily exportable reports on a number of demographics. 
Step 4: Conduct an in-depth iteration review where expert data analysts locate program barriers to care and collaborate with program partners and understand why pain points are occurring and find solutions.  
Step 5: Launch subsequent iterations of the program and continue to monitor for signs of program drop-off.</t>
  </si>
  <si>
    <t xml:space="preserve">Peek is focused on making the invisible visible in eye health by bringing services to last-mile healthcare and powering its partners to reach those who are typically left behind. </t>
  </si>
  <si>
    <t>Commonwealth Eye Health Consortium (CEHC)</t>
  </si>
  <si>
    <t>Ethiopia, Ghana, India, Kenya, Nepal, Pakistan, South Africa, Tanzania, Uganda, Zimbabwe</t>
  </si>
  <si>
    <t xml:space="preserve">Preparing the launch of a national programme in Botswana. 
Soon to be powering programmes in Malawi, Sierra Leone, and Zambia. 
By 2032, Peek aims to be working in 15-20 countries. </t>
  </si>
  <si>
    <t>Botswana, Malawi, Sierra Leone, Zambia</t>
  </si>
  <si>
    <t>peekvision.org</t>
  </si>
  <si>
    <t xml:space="preserve">Diagnostics, People with Disabilities, Community Health </t>
  </si>
  <si>
    <t>SDG 8: Decent work and economic growth, SDG 4: Quality education, SDG 3: Good health and well-being</t>
  </si>
  <si>
    <t>https://www.youtube.com/watch?v=0Ch20cw3Rdc</t>
  </si>
  <si>
    <t>https://digitalx.undp.org/images/solutions/peek.png</t>
  </si>
  <si>
    <t xml:space="preserve">Police Records Management Information System (PRMIS) </t>
  </si>
  <si>
    <t>Revolutionizing Crime Analysis across the Caribbean</t>
  </si>
  <si>
    <t>UNDP Barbados and the Eastern Carribean</t>
  </si>
  <si>
    <t xml:space="preserve">The United Nations Development Program (UNDP) - Regional Bureau for Latin America and the Caribbean (RBLAC) in collaboration with the UNDP Caribbean network of offices have undertaken the formulation of a first Caribbean-wide Human Development Report (CHDR) on Citizens’ Security.  In this regard the process has unearthed a lack of reliable and comparable national, sub-regional and regional statistics which makes it difficult to fully comprehend the impact of crime and violence, and to inform the citizen security policies. 
It has been determined that standardized regional applications in the areas of Police management and Public Prosecution are needed.
. </t>
  </si>
  <si>
    <t>Putting data into the hands of officers and national security offiicials as the answer to reducing crime. PRMIS offers a web-based records management systems for police records, with built-in visual analytics to support evidence-based decision makring to enhance citizen security. The vision is to provide rich data analysis on national and regional crime trends that can support countries with their criminal justice policies and innovative crime strategies, while at the same time delivering efficiencies in policing.</t>
  </si>
  <si>
    <t xml:space="preserve">Reduces time reporting and analysing crime
1150 officers have been trained in building their digital skills and are developing capacities to analyse crime data. 
Monitoring reports are now generated automatically from the system instead of manual entries from officers. 
Over 80% of police stations in Grenada are now using the system
Example impacts from Grenada: officers were formerly required to scan 33 books and physically transfer files to retrieve information about a case. This is now possible at a single click 
Within just one week of collecting and sharing data within the platform, the police were able to apprehend a perpetrator who had previously evaded them for 30 days
</t>
  </si>
  <si>
    <t xml:space="preserve">Step 1: Police officers login to web-based application to file or access a criminal report. Step 2: There they can also generate system reports to facilltate crime analysis such as a hot-map of a geographical area and predictive policiing.  Other government agencies and police stations in other countries can request statistical aggregated data from the system. </t>
  </si>
  <si>
    <t xml:space="preserve">The application supports the digitalization of police business processes, bringing crime analysis into the digital era. It is also bridging geographical divides within countries, by allowing virtual access to records and reporting from anywhere in the country- with important impacts on efficiency and citizen safety. </t>
  </si>
  <si>
    <t>USAID, UK FCDO</t>
  </si>
  <si>
    <t xml:space="preserve">PRMIS is active in 6 countires: Grenada, Antigua &amp; Barbuda, Barbados,St. Kitts and Nevis, Guyana, St. Vincent and the Grenadines and St. Lucia using a customized version of the solution  </t>
  </si>
  <si>
    <t xml:space="preserve">There is interest in offering PRMIS across the other countries in the Eastern Caribbean and beyond for more effecitve regional analysis on tackling crime.   </t>
  </si>
  <si>
    <t>Eastern Carribean</t>
  </si>
  <si>
    <t>https://www.undp.org/latin-america/carisecure</t>
  </si>
  <si>
    <t>Open Source, under review for Digtial Public Good</t>
  </si>
  <si>
    <t xml:space="preserve">Protection, Information Systems, Data Analysis </t>
  </si>
  <si>
    <t>Eastern Caribbean</t>
  </si>
  <si>
    <t>https://youtu.be/TVh9Y2IHBUk</t>
  </si>
  <si>
    <t>https://www.undp.org/sites/g/files/zskgke326/files/styles/pagewide_704_x_488/public/2022-07/DSCN2408.jpg?h=893e2dc2&amp;itok=2m5Znen8</t>
  </si>
  <si>
    <t>Provenance</t>
  </si>
  <si>
    <t>Verifying social and environmental impact for consumers.</t>
  </si>
  <si>
    <t xml:space="preserve">A lack of actionable information and an increase in ‘greenwashing’ means that billions of shoppers are unable to shop in line with their values, and brands making real progress on sustainability aren’t always winning. There’s no sustainability without transparency. 
Sustainability data today doesn’t lend itself easily to simple messaging that is accessible to shoppers. Technical and complex, it stays trapped in B2B systems and annual CSR reports. </t>
  </si>
  <si>
    <t xml:space="preserve">Provenance software helps brands communicate verified and/or evidenced product-level impact data at the point of sale. Each impact claim requires a minimum level of evidence or verification by a third party. These digital proofs are stored on a blockchain in a transparent, fully auditable, immutable and decentralized format. </t>
  </si>
  <si>
    <t xml:space="preserve">Over 4,000 products are linked with Provenance globally.  Over 7,000 impact claims (Proof Points) across 5 Impact Categories (37.3% Climate, 29.4% Nature, 17.3% Waste, 13.3% Communities, 2.7% Workers) with over 1 million shopper impressions each month. 
Working with 70+ verifiers globally, digitising certifications and evidence from over 16 countries (52% UK, 37% USA and Canada, 11% Rest of World). </t>
  </si>
  <si>
    <t>Step 1: Prove. Brands use the Provenance Framework, an open source rulebook for communicating consistent and credible impact, to prove and communicate their impact. The Framework encompasses five impact areas - Climate, Nature, Workers, Waste and Communities - and translates sustainability initiatives into Proof Points.
Step 2: Create. Brands gather and create content into shopper-facing experiences, consolidating supply chain data in one place and translating that into engaging published content with Proof Points that can scale across multiple products and channels.
Step 3: Activate. Brands publish their Proof Points across a variety of channels including e-commerce and websites, off-pack (QR codes), social media and campaigns. These activations are dynamic, interactive, and engaging content for shoppers. 
Step 4: Learn. Using Provenance Analytics, brands discover what shoppers care about and can inform their sustainability communications and wider ESG and sustainability initiatives with customer insights.</t>
  </si>
  <si>
    <t>Provenance is designed to be accessible to all citizens wherever they make purchasing decisions - in-store via QR codes and online via e-commerce embeds. Provenance breaks down technical sustainability jargon and enables shoppers to learn more about the standards behind third-party certifications with interactive Proof Points. Encouraging shoppers to dig deeper, Interactive Proof Points allow shoppers to learn about the standards and practices behind a certification.</t>
  </si>
  <si>
    <t>Unreasonable Group, Omidyar Network Plug &amp; Play accelerator programme</t>
  </si>
  <si>
    <t>Over 16 countries</t>
  </si>
  <si>
    <t xml:space="preserve">In the next 6-12 months, Provenance is focused on expanding its customer base in Europe and in particular, the DACH and Nordics region. In order to achieve this, Provenance has partnered with the leading European beauty retailer, Douglas, who is present across 23 countries. In the next 12-24 months, Provenance will be targeting expansion into the North American market. </t>
  </si>
  <si>
    <t>Canada, USA</t>
  </si>
  <si>
    <t>www.provenance.org</t>
  </si>
  <si>
    <t>Coordination, Data Analytics</t>
  </si>
  <si>
    <t>SDG 12: Responsible consumption and production</t>
  </si>
  <si>
    <t>https://www.youtube.com/watch?v=cydb8sTICYc</t>
  </si>
  <si>
    <t>https://digitalx.undp.org/images/solutions/provenance.png</t>
  </si>
  <si>
    <t>Red Flash Mobile AB</t>
  </si>
  <si>
    <t xml:space="preserve">Micro tax collection solution.  </t>
  </si>
  <si>
    <t>SMARTR Tax is a cloud based digital platform for the collection of micro taxes and for the formalization of the informal sector.</t>
  </si>
  <si>
    <t>SMARTR Tax is a purpose-driven Swedish Govtech startup providing a tech platform to governments in Sub-Saharan Africa (SSA) for the digitization and micro-taxation of the informal sector. By focusing on driving the digitization and financial inclusion of the informal sector in SSA (SDG 8.3) they help to create sustainable growth and autonomy for municipalities and governments (SDG 17.1). We work on a local level with municipalities and townships. SMARTR Tax has been active in the market since 2017 and built up an extensive network of partners in several SSA countries. SMARTR Tax believe’s in doing good and that being an open and sharing company will accelerate development.</t>
  </si>
  <si>
    <t>Registered 18, 000 merchants in ten municipalities (Senegal) increasing the tax revenue by more than 100%. 
1,900 registered merchants in four municipalities (Liberia).</t>
  </si>
  <si>
    <t>Step 1: Implementing the geographical borders of the municipality, as well as the tax regime and business classification scheme in the platform. 
Step 2: Training local tax agents in the use of the system. 
Step 3: Hosting information meetings with key leaders from the underserved sector along with information campaigns via leaflets and radio spots. 
Step 4: The agents go out in the sector and start registering merchants on the SMARTR Tax app. All relevant data is collected and geo-tagged. When registering merchants business licenses are issued and taxes are collected. Mobile Money payments are initiated via the SMARTR Tax app. Those who do not have funds available at the moment can pay via USSD. The app can be used for following up on payments and enforcement. 
Step 5: Statistics and operational data are published on a log-in-protected page. Weekly and monthly performance and sales reports are automatically sent out to key stakeholders.</t>
  </si>
  <si>
    <t xml:space="preserve">Via a program in Senegal with VISA and Ecobank, it has onboarded 35 000 women to the digital payment platform Ellevate. This allows them to bring additional services such as micro-insurance, microcredits, and social cash transfers. It allows municipalities to have a fully digitized tax base, using digital payment solutions for tax payments. </t>
  </si>
  <si>
    <t>Katapult Impact Accelerator, Batch 4 (Norway), Visa, EcoBank.</t>
  </si>
  <si>
    <t xml:space="preserve">Liberia, Senegal. </t>
  </si>
  <si>
    <t>Currently working with Monze, Choma &amp; Kalomo in Uganda. As well as Finance Pro. in the following municipalities: KIRA MUNICIPALITY &amp; NANSANA MUNICIPALITY, WAKISO DISTRICT MBARARA CITY, HOIMA CITY</t>
  </si>
  <si>
    <t>Uganda</t>
  </si>
  <si>
    <t>www.redflash.se</t>
  </si>
  <si>
    <t xml:space="preserve">Fintech, E-commerce, Government Management </t>
  </si>
  <si>
    <t>SDG 8: Decent work and economic growth, SDG 9: Industry, innovation and infrastructure, SDG 17: Partnerships for the goals</t>
  </si>
  <si>
    <t>https://youtu.be/VLPq1WJgGWA</t>
  </si>
  <si>
    <t>https://digitalx.undp.org/images/solutions/SMARTR-Tax.jpg</t>
  </si>
  <si>
    <t>REMOT</t>
  </si>
  <si>
    <t>IoT remote performance monitoring and Pay Go credit management for solar installations and businesses.</t>
  </si>
  <si>
    <t>Innovex (U) Ltd</t>
  </si>
  <si>
    <t>A lack of access to grid electricity for 85% of the population (Uganda). While off-grid solar has grown by over 500% in the past five years (GOGLA, 2018), much of this growth is not sustainable as a result of a persisting challenge in the solar industry due to the high costs of operations and maintenance, leading to non-performing systems. This is relevant to UNDP because many organisations struggle to validate solar installations and a number of them installed under donor programs fail due to rudimentary performance tracking leading to proper maintenance.</t>
  </si>
  <si>
    <t xml:space="preserve">We are strengthening the operations of solar businesses with IoT based digital tools to lower operation and maintenance costs. Our cloud-based platform we call REMOT, offers remote performance monitoring and credit management features. REMOT is a Pay Go platform designed to increase the health of the solar systems as a result of better maintenance, save solar companies on warranty disputes, and easily collected mobile payments for installations done on credit. </t>
  </si>
  <si>
    <t xml:space="preserve">Used by more than 30 solar companies in eight countries (Uganda, Kenya, Ethiopia, Tanzania, DRC, Nigeria, Ivory Coast, Somalia).
700 schools, 310 health centres, 210 businesses, 390 households, and 90 solar water pumps for farmers. </t>
  </si>
  <si>
    <t>Step 1: Partnering with solar distributors to transform ordinary solar systems and equipment into smart infrastructure. 
Step 2: Depending on income level, a solar end-user has flexible options upon purchasing: Outright, Lease to Own, or Pay per use. All are available through mobile money payment providers. 
Step 3: The solar distributor installs the solar system along with REMOT's smart meter that enables remote performance monitoring and Pay-Go tracking. If available, the end-user can also access financing for the system. 
Step 4: The end-user receives timely and properly planned system maintenance and is also to make payments on time from the comfort of their homes.</t>
  </si>
  <si>
    <t>Remote monitoring of solar-powered systems allows individuals in low-income and resource-lacking areas to consistently benefit from infrastructures powered by solar energy.</t>
  </si>
  <si>
    <t>Open Capital Advisors (Shell foundation, GAIA Impact Fund (Power Africa), Efficiency for Access (Get.invest), The Unreasonable Institute Accelerator</t>
  </si>
  <si>
    <t>Uganda, Kenya, Ethiopia, Tanzania, DRC, Nigeria, Ivory Coast, Somalia</t>
  </si>
  <si>
    <t xml:space="preserve">Currently have pilot programmes running in DRC, Tanzania, Ethiopia, Nigeria, Ivory Coast, Somalia and India all aimed towards expanding sales. </t>
  </si>
  <si>
    <t>Expanding in DRC, Tanzania, Ethiopia, Nigeria, Ivory Coast, Somalia and India</t>
  </si>
  <si>
    <t>https://www.innovex.org/</t>
  </si>
  <si>
    <t>Energy, Climate, Infrastructure</t>
  </si>
  <si>
    <t>SDG 5: Gender equality, SDG 9: Industry, innovation and infrastructure, SDG 7: Affordable and clean energy</t>
  </si>
  <si>
    <t>https://www.youtube.com/watch?v=Xw0HXGXJM68&amp;t=7s</t>
  </si>
  <si>
    <t>https://digitalx.undp.org/images/solutions/REMOT.jpg</t>
  </si>
  <si>
    <t>Reveal</t>
  </si>
  <si>
    <t>End-to-end health campaign planning and delivery.</t>
  </si>
  <si>
    <t>Akros</t>
  </si>
  <si>
    <t xml:space="preserve">Reveal aims to solve the outreach problem of health campaigns be it for malaria, vaccine-preventable diseases, or neglected diseases which have consistently low-population coverage. Reveal’s data shows that more than 40% of households are routinely missed. </t>
  </si>
  <si>
    <t xml:space="preserve">Reveal provides end-to-end health campaign planning and delivery by putting the power of maps and spatial intelligence in the hands of community health workers to provide last-mile healthcare. </t>
  </si>
  <si>
    <t xml:space="preserve">Increased malaria intervention coverage by 30% and decreased malaria incidence by 15% more (Zambia). 
Reduced cost per malaria case averted by 63% (from $118 down to $44) in target areas of Zambia.
For every dollar spent, the use of Reveal has prevented nearly three times the number of cases compared to standard intervention. </t>
  </si>
  <si>
    <t xml:space="preserve">Step 1: Configuration. Consolidating map layers (satellite imagery, household footprints, administrative hierarchies, point files, health catchments) and importing them to the Reveal system. Field team members are added to the system. 
Step 2: Microplanning. Government stakeholders interact with the Reveal planning user interface (UI) to select organizational units to receive the campaign. Populations protected and commodities (e.g. number of vaccinations) required are calculated automatically. 
Step 3: Once the micro plan is approved in the system, teams are automatically "tasked" through the Reveal mobile client. Using the mobile application, the user (community health worker or similar) goes to houses, villages, and points of interest within their intervention area, seeing their location in relation to each geographic entity. 
Step 4: Once arrived at a target location (within X meters, configurable), the user can select the house. 
Step 5: Data about household and family members is recorded, as well as the type of intervention delivered. 
Step 6: Campaign progress (and coverage against population) and data are visualized on the mobile and web map. </t>
  </si>
  <si>
    <t>The mobile application can operate offline and in areas of limited connectivity. Training materials including short video tutorials provide digitally illiterate individuals with basic training on how to operate the system. A helpdesk is available to support end users at both basic and also more advanced levels.</t>
  </si>
  <si>
    <t>Digital Impact Alliance (DIAL's), Open Source Center Catalytic (OSC) Grant program, Digital Square's Series E0 funding and Series F award, USAID, Presidents Malaria Initiative (Bill &amp; Melinda Gates Foundation), Malaria Consortium, Clinton Health Access Initiative (CHAI), End Fund / Reaching the Last Mile Fund, Africa CDC, Mastercard Foundation, Pursuing Global Fund, GAVI.</t>
  </si>
  <si>
    <t>Zambia, Kenya, Senegal, Mali, Nigeria</t>
  </si>
  <si>
    <t xml:space="preserve">Planning to expand to a total of 15 countries over the next 1-2 years. </t>
  </si>
  <si>
    <t>www.revealprecision.com www.akros.com</t>
  </si>
  <si>
    <t>Health Governance, Community Health, Mapping</t>
  </si>
  <si>
    <t>No poverty, Zero hunger, Good health and well-being</t>
  </si>
  <si>
    <t>https://www.youtube.com/watch?v=JvKghi2F1ZY</t>
  </si>
  <si>
    <t>https://digitalx.undp.org/images/solutions/Reveal.png</t>
  </si>
  <si>
    <t xml:space="preserve">Safe YOU </t>
  </si>
  <si>
    <t>Reducing Gender Based Violence via an app and platform that provides an emergency button, connections to professionals, and more.</t>
  </si>
  <si>
    <t>Impact Innovations Institute (IMIN)</t>
  </si>
  <si>
    <t>Safe YOU is addressing a two-fold problem which is hindering the pathway to women’s economic empowerment. Primarily, their solution is aimed at breaking down the structural barriers currently in place which limit women’s economic empowerment, in particular reducing Gender-Based Violence (GBV) and changing discriminatory social norms. Additionally, Safe YOU is aimed at equipping women and girls with the resources they need to be able to participate in the digital economy. We understand the needs of the population we are trying to serve as we are a female-founded and run enterprise targeted at addressing the needs of women.</t>
  </si>
  <si>
    <t>Safe YOU is a multifunctional mobile application and platform designed to reduce GBV by providing safety and community functions to users, connecting stakeholders who work in the field of women’s rights, and aiding in evidence-based policymaking.</t>
  </si>
  <si>
    <t>24,000 users across 3 countries have downloaded the Safe YOU solution. 
5,000 users have activated their emergency contacts to send an alert in case of emergency
The help button has been pressed more than 14,000 times, resulting in at least 2 cases of saved lives (with criminal prosecution) and 3 cases of confirmation of support to domestic violence victims.</t>
  </si>
  <si>
    <t>Step 1: After an end-user downloads the application, they add up to 7 emergency contacts who are contacted when the SOS button is activated. These contacts are alerted to their location when they are in danger.
Step 2: The user can engage in the free anonymous forum rooms where they can share their concerns and get answers from vetted professionals (lawyers, gynecologists, psychologists).
Step 3: Safe YOU collects data anonymously from users of the application, and analyses that data to provide evidence-based policy recommendations to governments.</t>
  </si>
  <si>
    <t xml:space="preserve">The application has an extensive tutorial section for people who may not be familiar with mobile applications and is calibrated to ensure the most direct user experience after extensive feedback. Safe YOU also includes many accessible features for women with disabilities. </t>
  </si>
  <si>
    <t>UNDP Boost Program for Women Innovators, Google for Startups SDGs program</t>
  </si>
  <si>
    <t>Georgia, Armenia, Iraq</t>
  </si>
  <si>
    <t>Recently, Safe YOU has signed an MOU with two existing NGOs in Zimbabwe: Institute for Young Women Development (IYWD) and Zimbabwe Evidence Informed Policy Network (ZeipNet). They will be implementing their solution soon with these partnerships. Safe YOU is also working with the Albanian Women Empowerment Network (AWEN) and the Gender Alliance Centre for Development (GADC) to bring its solution to Albania, as well as the CEDAW Committee of Trinidad and Tobago, My Choices Foundation in India, and IOM in Bangladesh.</t>
  </si>
  <si>
    <t xml:space="preserve">Rwanda, Bangladesh, Albania, Zimbabwe, India, Trinidad and Tobago  </t>
  </si>
  <si>
    <t>http://www.safeyou.space/</t>
  </si>
  <si>
    <t>Gender, Crisis</t>
  </si>
  <si>
    <t>Gender Based Violence, Crisis, Justice</t>
  </si>
  <si>
    <t>SDG 5: Gender equality, SDG 8: Decent work and economic growth, SDG 10: Reduced inequalities</t>
  </si>
  <si>
    <t>RBEC, RBAS, RBA, RBAP, RBLAC</t>
  </si>
  <si>
    <t>https://vimeo.com/715181494</t>
  </si>
  <si>
    <t>https://digitalx.undp.org/images/solutions/safeyou.png</t>
  </si>
  <si>
    <t>Sagri</t>
  </si>
  <si>
    <t>Mapping farmland boundaries and analysing soil information.</t>
  </si>
  <si>
    <t>Sagri Co., Ltd.</t>
  </si>
  <si>
    <t xml:space="preserve">Farmers rarely have the time and financial capacity to assess their soil quality causing them to use more fertilizer than necessary. This greatly affects climate change and leads to increasingly dangerous practices. </t>
  </si>
  <si>
    <t>Sagri creates farmland boundaries automatically and analyses soil information by using satellite and AI. Sagri's app gives advice to help farmers reduce fertilizer, farm more efficiently, and save costs.</t>
  </si>
  <si>
    <t xml:space="preserve">By providing farmers with the results of soil analysis in Japan, farmers could reduce their fertilizer use and cut cost by 20%
</t>
  </si>
  <si>
    <t>Step1: Government shares the latitude and the longitude of farmland with Sagri Step2: Sagri gains local data of farmland and make use of such data for AI study Step3: Sagri estimates the situation of farmland and analyzes soil(nitrogen and carbon) by utilizing satellite and AI Step4: Sagri provided each soil situation of the farmland with farmers via apps Step5: Farmers optimizes the amount of fertilizers by following advice via apps</t>
  </si>
  <si>
    <t>Farmers who are illiterate are able to further undestand their situations as the app provides information about farmland by color. Additionally, the apps are user friendly and farmers need just to follow the images of the guidance to use the apps.</t>
  </si>
  <si>
    <t xml:space="preserve">UNOPS Global Innovation Challenge, 500 KOBE Accelerator, VC connect, Techstars, Connect the VC, Unreasonable Impact Asia Pacific </t>
  </si>
  <si>
    <t>Japan, India, Thailand</t>
  </si>
  <si>
    <t>Planning to launch in Australia, Kenya, South Africa and Brazil within 5 years. Sagri has discussed business plans and introduced soil analysis by satellite and AI with the embassy of Japan in Australia, Victorian Government Trade and Investment Office, Saferi.com, Africa Rice Center, the Embassy of Japan in Kenya, JETRO Nairobi Office, JETRO Sao Paulo Office and JIRCAS.</t>
  </si>
  <si>
    <t>Australia, Kenya, South Africa, Brazil</t>
  </si>
  <si>
    <t>https://sagri.tokyo/</t>
  </si>
  <si>
    <t xml:space="preserve"> SaaS, AI</t>
  </si>
  <si>
    <t>Agtech, Environmental Monitoring</t>
  </si>
  <si>
    <t>SDG 2: Zero hunger, SDG 1 : No poverty, SDG 13: Climate action</t>
  </si>
  <si>
    <t>https://youtu.be/PvkE65A8FFw</t>
  </si>
  <si>
    <t>https://digitalx.undp.org/images/solutions/Soil-analysis-by-satellite-data-and-AI-Polygon.png</t>
  </si>
  <si>
    <t>SanteSuite Inc.</t>
  </si>
  <si>
    <t>Immunization and vaccine management system.</t>
  </si>
  <si>
    <t>SanteIMS is a person/patient-to-supply chain, offline-first, cross-platform, fully integrated immunization and vaccine management system.</t>
  </si>
  <si>
    <t>The problem SanteIMS are solving is dramatically improving immunization equity, access, coverage and safety through implementation of an end-to end immunization management system that seamlessly supports “person/patient to supply chain” workflow. SanteIMS automatically generates as a by-product of care, the discrete and aggregate data needed by all stakeholders to efficiently and effectively implement and manage immunization programs and resources while reducing frontline health worker workload. First generation EIR and stop-gap tools adopted in response to the pandemic crisis response, were designed and built to serve as indicator and aggregate data trackers and collection tools. These tools only partially meet functional requirements of a robust, holistic, person-centered fully integrated, immunization management system and for the most part do not support routine immunization programs.</t>
  </si>
  <si>
    <t>Step 1: Working with governments to assess the current policy, legal, and technical landscape and the capacity to develop a roadmap for implementing unique health ID-based registration, immunization support and interoperability needs. 
Step 2: Adapting and implementing SanteIMS and SanteMPI in collaboration with in-country teams and integrating with other tools such as DHIS2, an LMIS, and CRVS. 
Step 3: Training and soft launch pilots to fine-tune the implementation roadmap. 
Step 4: Implementing a step-by-step rollout of the platform.
Step 5: Transitioning to an ongoing support model that leverages the local in-country team.</t>
  </si>
  <si>
    <t>SanteIMS immunization management system in conjunction with SanteMPI client registry is offline first by design and is full functionality when there is no connectivity. Through its unique ID management and OpenHIE readiness, it addresses the "zero dose" challenge and helps ensure equity of access to care. The solution enables health systems to deliver care where it's needed, even in the most remote settings.</t>
  </si>
  <si>
    <t>PATH Digital Square, DPG Alliance</t>
  </si>
  <si>
    <t>2 countries</t>
  </si>
  <si>
    <t>Recently signed a contract with UNICEF for the initial phase of work to implement SanteIMS and sister product SanteMPI in Kiribati and Solomon Islands.</t>
  </si>
  <si>
    <t>Kiribati, Solomon Islands</t>
  </si>
  <si>
    <t>https://santesuite.com</t>
  </si>
  <si>
    <t>Supply Chain, Information Systems, Vaccination Management</t>
  </si>
  <si>
    <t>Reduced inequalities, Gender equality, Good health and well-being</t>
  </si>
  <si>
    <t>https://www.youtube.com/watch?v=DRBGbHAs4pw</t>
  </si>
  <si>
    <t>https://digitalx.undp.org/images/solutions/SanteIMS.jpg</t>
  </si>
  <si>
    <t>Sealr</t>
  </si>
  <si>
    <t>Using AI, blockchain, and geotagging to help organizations track and verify delivery of aid and monitor and verify project outputs.</t>
  </si>
  <si>
    <t>Quaking Aspen</t>
  </si>
  <si>
    <t>The target problem that Sealr aims to address is the lack of accurate information to inform response strategies and coordination efforts, especially when dealing with displaced populations on the move during the onset or aftermath of a crisis by enabling anyone, anywhere to collect demonstrably verified, timestamped, and geotagged images and videos that are automatically linked to a centralised, map-based online dashboard with sophisticated filters to streamline data management and analysis processes. Sealr was largely designed and developed by people from crisis-affected contexts who have a unique understanding of the challenges and needs organisations and communities face in such environments. Quaking Aspen's wider team also includes a number of individuals with many years of diverse experience in the humanitarian and development sectors, which brings substantial insider knowledge of the problems organisations in these fields face.</t>
  </si>
  <si>
    <t>Sealr is a mobile app and online platform that allows anyone, anywhere to collect AI-verified and blockchain-secured visual data that is timestamped, geolocated and automatically linked to a centralized map-based database.</t>
  </si>
  <si>
    <t>Over 600 individuals have been trained using Sealr (Syria, Nigeria, Cameroon, Niger, Chad)
Sealr has been used to continuously monitor and verify project outputs across 39 locations. Creative MEL staff reported that using Sealr resulted in 50% cost-saving and 50% time-saving. 
Sealr has been used to track and verify the delivery of over 20 tonnes of aid (PPE, food items, NFIs) to Lebanon, Ukraine, Iraq, and Sierra Leone for partners such as UKAid/Palladium, Aid Pioneers, and UK Rail.</t>
  </si>
  <si>
    <t>Step 1: Equip a UN/government agency responding to a humanitarian crisis with an organizational Sealr account, improving their ability to accurately understand what is happening on the ground in real-time and coordinate their response with other actors. 
Step 2: Account admins create as many teams as needed based on location, activity stream, or user group. 
Step 3: Once set up, each team invites an unlimited number of end users (e.g., field staff/partner staff/community members/beneficiaries/IDPs/refugees) to download the mobile app via email or SMS and begin collecting verified, geotagged, and timestamped visual data. 
Step 3: End users collect data through Sealr's mobile app to map needs (e.g., damage to shelters and critical infrastructure), capture evidence of changing humanitarian conditions, and monitor and verify aid deliveries and infrastructure rehabilitation activities. 
Step 4: All collected data is automatically uploaded to Sealr's highly searchable dashboard once it passes a series of verification checks and can be viewed centrally across all teams.
Step 5: Sealr dashboard users receive a constant flow of real-time visual data that is automatically organized and geo-located on a user-friendly database, enabling them to map and prioritize needs, identify bottlenecks and issues in the field and respond accordingly, maintain a clearer understanding of dynamic situations, and monitor and verify activities.</t>
  </si>
  <si>
    <t>Sealr is designed to be as intuitive and user-friendly as possible to accommodate users with varying levels of digital literacy. When an end user takes an image or video using the app, online connectivity is not required. The image/video and its accompanying metadata are encrypted and stored in a non-editable format on a user's device until they establish internet connectivity. Once uploaded, the metadata of the image or video (time, date, location) are still accurately recorded on Sealr's dashboard. Sealr also allows the upload of images and videos with weak connectivity via proprietary AI-compression algorithms enabling users to quickly upload high-quality photos and videos when internet connectivity is weak or unstable.</t>
  </si>
  <si>
    <t>UNDP Niger, Humanitarian Grand Challenges, UK Aid, Aid Pioneers, Palladium</t>
  </si>
  <si>
    <t>Syria, Nigeria, Cameroon, Niger, Chad, Mozambique, Sierra Leone, Zambia, Lebanon, Iraq, UK, Germany, Ukraine</t>
  </si>
  <si>
    <t>Given how easily Sealr can be expanded to new countries, expansion plans are global. In terms of meaningful agreements with IPs: they have recently signed a contract with UNDP/Niger River Basin Authority to implement Sealr in support of a long-term climate resilience intervention across 11 countries in Africa. Sealr will soon be rolled out as an internal monitoring agent for a Chemonics project in Yemen. Sealr will be used by Forcier Consulting as part of an LTA to provide monitoring and verification services for a high-budget programme in South Sudan. Pilots are currently being arranged with several organizations, including UN Habitat Somalia, FAO Yemen, Field Ready Pacific, and GOAL MENA.</t>
  </si>
  <si>
    <t>www.sealr.app</t>
  </si>
  <si>
    <t>SaaS, AI, Blockchain</t>
  </si>
  <si>
    <t>Environmental Monitoring, Data Analytics</t>
  </si>
  <si>
    <t>SDG 3: Good health and well-being, SDG 6: Clean water and sanitation, SDG 17: Partnerships for the goals</t>
  </si>
  <si>
    <t>RBAS, RBA, RBEC</t>
  </si>
  <si>
    <t>https://youtu.be/o0ZZcKd2zsw</t>
  </si>
  <si>
    <t>https://digitalx.undp.org/images/solutions/sealr.png</t>
  </si>
  <si>
    <t>Sehat Kahani</t>
  </si>
  <si>
    <t>Telemedicine platform that creates employment opportunities for female health workers.</t>
  </si>
  <si>
    <t>Community Innovation Hub</t>
  </si>
  <si>
    <t>Sehat Kahani is focused on two major health challenges in Pakistan of supply and demand by providing a reliable digital demand chain for healthcare service and products to the more than half impoverished population of Pakistan and a digital supply chain by creating more work opportunities for female doctors in the country.</t>
  </si>
  <si>
    <t>The solution promotes employment opportunities for the female health workforce whilst advancing services for healthcare through telemedicine across Pakistan.</t>
  </si>
  <si>
    <t xml:space="preserve">Successfully created a network of 7,000 medical workforce professionals and has emerged as the premium platform that provides flexible opportunities for female doctors to return to work. 
The platform services 1M+ patients via online consultations, counselling and other value-added primary care services. 
38 E-Clinics available for patients (Pakistan) employing 100 plus community health workers.
The mobile application reaches 410 corporate clients. </t>
  </si>
  <si>
    <t xml:space="preserve">Step 1: Patients can log in to the application by creating a unique login patient ID. Step 2: Patients can record their health data to have a virtual healthcare database within the application. 
Step 3: Patients can access a female doctor (general physician or specialist) according to their health needs. 
Step 4: Patients can opt for audio/video/ chat consultation with the doctor. 
Step 5: Consultation history, as well as prescriptions, can be provided to the patient digitally (patients can also get access to an e-diagnostics or an e-pharmacy service). Step 6: Patients pay digitally for the services or via company-enabled subscriptions. </t>
  </si>
  <si>
    <t xml:space="preserve">Sehat Kahani connects a network of predominantly female health professionals to patients who need quality, affordable, and accessible healthcare by using a one-stop shop telemedicine application that allows real-time and instant chat/audio/video doctor consultations, e-diagnostics, e-pharmacy, and health counselling within a few clicks. Sehat Kahani has created brick-and-mortar e-clinics across rural areas where nurse intermediaries connect walk-in patients to online doctors, specialists and mental wellness experts.  </t>
  </si>
  <si>
    <t>UNDP and Draper University Impact Health-tech Pre-Acceleration Program, Spring accelerator, I2I Accelerator, GSMA Innovation Accelerator, USAID Challenge and growth fund, Grand Challenges Canada, British Asian Trust</t>
  </si>
  <si>
    <t>Pakistan</t>
  </si>
  <si>
    <t>Creating a strong base of 7.2 million users using Sehat Kahani's solution nationwide. Sehat Kahani envisions growing into markets such as Bangladesh, Nepal, and Sri Lanka as well as areas of Africa and Latin America. Sehat Kahani is in the process of establishing strong Public Private Partnerships with government, non-government entities, insurance companies, banks, telecoms, existing telemedicine enterprises, and doctor networks to ensure a strong collaborative ecosystem in which its operations can expand.</t>
  </si>
  <si>
    <t>Bangladesh, Nepal, Sri Lanka, Africa, Latin America</t>
  </si>
  <si>
    <t>www.sehatkahani.com</t>
  </si>
  <si>
    <t>Gender, Health, Inclusive Growth</t>
  </si>
  <si>
    <t>Telemedicine, Livelihoods, Marketplace</t>
  </si>
  <si>
    <t>SDG 3: Good health and well-being, SDG 5: Gender equality, SDG 8: Decent work and economic growth</t>
  </si>
  <si>
    <t>https://youtu.be/QngtRiQmZFYhttps://www.youtube.com/watch?v=9HrbX9Kc5gg</t>
  </si>
  <si>
    <t>https://digitalx.undp.org/images/solutions/sehatkahani.jpg</t>
  </si>
  <si>
    <t>Simprints Technology</t>
  </si>
  <si>
    <t xml:space="preserve">Improving healthcare and patient data via biometric technology. </t>
  </si>
  <si>
    <t>Simprints Technology Ltd.</t>
  </si>
  <si>
    <t>Simprints Technology is tackling the challenge of lack of good quality data to ensure that the most vulnerable receive vaccines and other healthcare essentials to fighting pandemics. Similarly, in other forms of health service delivery, continuity of care continues to pose a problem: the reported rate of tuberculosis patients lost to follow-up during tuberculosis treatment was &gt;12% in 2011, while nearly 25% of women in Option B+ (a lifelong antiretroviral treatment program) are lost to follow up within 12 months of initiating it, making long-term engagement in HIV care a barrier to successful outcomes. By tying health service and vaccine delivery to a biometric digital ID, Simprints Technology ensures continuity of care, eliminate duplicate records, decrease artificial inflation of numbers, and verify service delivery. Similarly, more accurate patient ID can strengthen health system data across multiple touch points.</t>
  </si>
  <si>
    <t xml:space="preserve">Simprints Technology uses ethical biometrics to identify and enroll patients into healthcare systems in order to verify the delivery of vaccines or services thus ensuring continuity of care, increase in programme efficacy, and better quality patient data. </t>
  </si>
  <si>
    <t xml:space="preserve">The solution has reached 2M+ beneficiaries (cumulative figure). </t>
  </si>
  <si>
    <t xml:space="preserve">Step 1: Working with government and NGO partners on the ground to accurately determine their needs. Then designing the technical workflow of health workers to ensure that Simprints biometrics increases their work efficiency.
Step 2: Backend integration support is offered depending on which data collection platform is used.
Step 3: In collaboration with behaviour change experts and local leaders, campaigns are created to build awareness about biometric usage and its benefits in health service delivery.
Step 4: Once the program starts, health workers use portable fingerprint or face biometric solutions to enroll and accurately identify patients in the program. This ensures continuity of care and enables mothers to access the proper care without an ID card or barcode.
Step 5: Program managers can access data to see who is being reached and where based on GPS Timestamp that is collected when a patient is enrolled or identified. This allows partners to adapt and iterate the programme delivery to ensure maximum impact and coverage and report accurately on their program's impact.
</t>
  </si>
  <si>
    <t xml:space="preserve">​​The solution is built to work completely offline and on low-end Android devices. Biometrics allow for equitable access as it means that even those without a formal ID can still enroll in government health services. Through a strong focus on community sensitization, Simprints ensures that those who are digitally illiterate can understand what it means to enroll using biometrics, and allows for everyone to opt out and still receive services. </t>
  </si>
  <si>
    <t>WFP's Digital Health Innovation Accelerator Program</t>
  </si>
  <si>
    <t>Bangladesh, Ethiopia, Ghana</t>
  </si>
  <si>
    <t xml:space="preserve">Burkina Faso: Currently in the process of integrating Simprints ID into the Government eCHIS programme, working directly with the MoH, Living Goods, Terre des Hommes and Dimagi's CommCare platform. </t>
  </si>
  <si>
    <t>Burkina Faso</t>
  </si>
  <si>
    <t>www.simprints.com</t>
  </si>
  <si>
    <t>Medical Records, Digital Identity, Information Systems</t>
  </si>
  <si>
    <t>RBA,RBAP</t>
  </si>
  <si>
    <t>https://youtu.be/_QyMpPIR7Bg</t>
  </si>
  <si>
    <t>https://digitalx.undp.org/images/solutions/biometrics-for-verified-health-service-and-vaccine-dellivery.png</t>
  </si>
  <si>
    <t>Smart Facilities for Health</t>
  </si>
  <si>
    <t>`</t>
  </si>
  <si>
    <t>UNDP (HIV, Health &amp; Development Group, Istanbul International Center for Private Sector in Development, Information &amp; Technology Management)</t>
  </si>
  <si>
    <t xml:space="preserve">Effective delivery of essential health services is hampered by chronic infrastructure gaps, especially connectivity and energy. While governments and their ministries are often enthusiastic about the promise new digital health technologies offer to improve delivery of health services, these solutions are often incompatible with existing systems or indifferent to the established capabilities and investments in place. </t>
  </si>
  <si>
    <t>Smart Facilities for Health solutions directly address chronic infrastructure gaps to increase the resilience of health systems across functions – including medical warehousing and supply chains, laboratories and diagnostics, as well as inpatient and outpatient healthcare delivery – while providing the additional insight offered by Smart technologies to enhance overall quality of health system services. Smart Facilities for Health are green, interoperable, plug-and-play solutions that take a user-centered approach to both design and capacity building. This is central to the SFH ethos – to seamlessly enhance the solutions, resources and human capital already deployed in service of their populations and the SDGs.</t>
  </si>
  <si>
    <t>Smart Facilities for Health have brought 5 critical health facilities online (currently 2 in Uganda, 2 in South Sudan and 1 in Sao Tome and Principe) that store medical goods, provide national-level diagnostic services, or provide care directly to patients. 
The South Sudan Smart Facilities for Health have a combined total of over 20,000 cubic meters of critical national-level medical storage and laboratory space being monitored with Smart solutions.
Since 2016 the Smart Facilities across more than 15 countries have produced over 2.15GWh of clean energy, generating over USD$2.9m savings in the premises’ electricity bills and saved an equivalent of 568 tons of CO2. They also support essential services for an estimated population of 380,000 people.
Capacity-building to continue to sustain the Smart Facilities has been successfully deployed in different locations, reaching 60+ UN local key personnel and 41 local SME service providers, of whom over half are already engaged in installations and operations.</t>
  </si>
  <si>
    <t xml:space="preserve">Step 1: Lead by Country Offices, mission critical health infrastructure of high priority to the national government to support their national public health strategies is identified
Step 2: The parameters of the solution are determined based on elements related to the physical structure in place, the activities that take place there, user preferences and requirements, as well as the various assets onsite including appliances, medical devices and digital or information systems.
Step 3: Together with technology partners, the 7-step implementation process is carried out with complementary combination of user-centered design and user capacity development.
Step 4: Onsite users continue to operate in their diverse functions in the health system supported by more reliable energy, connectivity, IoT-powered intelligence (e.g., remote monitoring for proactive decision-making using Smart Facilities for Health dashboards) and security.
Step 5: Ongoing support and monitoring is provided to users both locally from trained private sector service providers and Ministry dashboard managers, as well as from our team as required for QA.
</t>
  </si>
  <si>
    <t>Built-in connectivity is central to the Smart Facilities model. SFHs seek specifically to address digital gaps in infrastructure and addressing the digital divide that has chronically hampered health systems, the quality of services they are able to provide, and the digital solutions available to them to expand access to essential services.</t>
  </si>
  <si>
    <t>The Global Fund for AIDS, TB and Malaria
In addition to UNDP’s partnerships with ICC (12,000 networks, 45 million SMEs), UN Global Compact (13,000+ businesses), Microsoft, DHL, and PwC through the COVID-19 Private Sector Global Facility which initially brought this newest iteration of Smart Facilities for Health to the fore, the ITM team has established partnerships with a variety of providers including SMA, Fronius, Victron and Growatt.</t>
  </si>
  <si>
    <t>Uganda, South Sudan, São Tomé and Príncipe</t>
  </si>
  <si>
    <t>An additional 6 countries have expressed interest and engaging in early-stage discussions (Sudan, Burundi, Namibia, Djibouti, Mozambique and Zimbabwe)</t>
  </si>
  <si>
    <t xml:space="preserve">We are currently in the process of rolling out additional Smart Facilities specifically for health system infrastructure in 5 countries (Eswatini, Uganda, South Sudan, Guinea Bissau and Afghanistan) </t>
  </si>
  <si>
    <t>https://undp-capacitydevelopmentforhealth.org/category/health-system-components/innovation-and-digital-technologies/smart-facilities-for-health/</t>
  </si>
  <si>
    <t>IoT, Open Source, AI, IaaS, PaaS, SaaS</t>
  </si>
  <si>
    <t>Health, Climate</t>
  </si>
  <si>
    <t>Digital Health, Resilience, Infrastructure, Emissions</t>
  </si>
  <si>
    <t>SDG 3: Good health and well-being
SDG 7: Affordable and clean energy
SDG 9: Industry, innovation, and infrastructure</t>
  </si>
  <si>
    <t>anisa.khadem@undp.org</t>
  </si>
  <si>
    <t>Smart Solar Media System</t>
  </si>
  <si>
    <t>Providing portable, off-grid internet and tech setups for digital classrooms and humanitarian assistance</t>
  </si>
  <si>
    <t>Tespack Ltd</t>
  </si>
  <si>
    <t>Remote areas are deprived of electricity and find themselves marginalised. They are difficult to reach, making the work of teachers even more difficult as digital and energy solutions can be very costly or difficult to transport. Another major issue is the number of abductions and threats taking place in remote locations. Many educators and emergency workers are facing safety concerns and are in dire need of security measures and solutions that can help them.</t>
  </si>
  <si>
    <t>Tespack has focused on developing a Smart Solar Media System that can power the equipment needed to turn any space into a classroom at a very affordable cost while being highly portable.</t>
  </si>
  <si>
    <t xml:space="preserve">Supported Plan International in reaching close to 7,000 locals in rural communities (mainly women and children) by providing access to different educational content thanks to the SSM system.  
In the past year, close to 3,000 farmers in rural regions of Zambia have benefited from better access to training and workshops, thus improving their farming practices. 
</t>
  </si>
  <si>
    <t xml:space="preserve">Step 1: Working with governments and agencies who require mobile energy solutions to power special equipment. 
Step 2: Providing hardware and software solutions to partners in off-grid regions to provide access to digital education. 
Step 3: Programmes are improved by the data and statistics gathered from each mobile station. </t>
  </si>
  <si>
    <t>Tespack has developed a patented Smart Power Management System to solve some of the key challenges around accessing digital education in remote locations due to lack of energy by turning any room or space into a smart digital classroom. The system maximizes portable energy generation, storage, and supply in off-grid regions by using a patented modular battery system that makes it possible to charge a wider range of devices. The battery management system has unprecedented portability, practicality, and efficiency while providing overall cost reductions for users.</t>
  </si>
  <si>
    <t>UNDP Colombia, UNICEF, Plan International, World Vision, Fingo, MEM Edtech (Zambia), Ernest &amp; Young, Fin-Somalia Association, Solidaridad Zambia, Red Cross, Zenega Four, Solidaridad Zimbabwe</t>
  </si>
  <si>
    <t>Zambia, Mozambique, Congo, Kenya, Somalia, Eswatini, Zimbabwe, Malawi, Zambia, Uganda</t>
  </si>
  <si>
    <t xml:space="preserve">15 ongoing pilot projects in different countries in Africa. 
Will begin collaboration with UNDP Colombia for the implementation of the Local and Rural Justice Models. </t>
  </si>
  <si>
    <t xml:space="preserve">Colombia, Africa </t>
  </si>
  <si>
    <t>https://www.tespack.com/smart-solar/</t>
  </si>
  <si>
    <t>Learning &amp; Training, Edtech, Energy</t>
  </si>
  <si>
    <t>SDG 4: Quality education, SDG 5: Gender equality, SDG 13: Climate action</t>
  </si>
  <si>
    <t>https://youtu.be/XYiruiKsaxU</t>
  </si>
  <si>
    <t>https://digitalx.undp.org/images/solutions/smart-solar-media-system.jpg</t>
  </si>
  <si>
    <t>Speetar</t>
  </si>
  <si>
    <t>Providing telehealth accessibility for conflict-affected communities.</t>
  </si>
  <si>
    <t>The target problem that Speetar aims to solve is the collapsing of the healthcare system in countries and areas that are conflict zones. In 2021, 50% of Libyan households (3.5M people) do not have access to health care services (2021 UN Humanitarian Needs Review). Around 1/4 of public healthcare facilities are closed, with under-investment and conflict exacerbating severe staff shortages. Libya’s health crisis does not affect everyone equally. Women and girls are more likely to face obstacles in health care access due to lacking documentation or a male companion (both are required by Libyan public health) (UN Women 2020). In this sense, Speetar aims to creating healthcare access and equity as a critical foundation to ensuring justice, opportunity, and rights. Lack of healthcare access shapes the daily realities of the two billion people globally who live in conflict zones (e.g., Somalia, Afghanistan, Yemen, Sudan, CAR).</t>
  </si>
  <si>
    <t>Speetar is a telehealth provider that offers accessible, affordable quality healthcare in the adverse conditions of conflict-affected communities.</t>
  </si>
  <si>
    <t>Speetar powered Libya’s CDC and MoH’s COVID-19 triage and information center, serving 1.8+M beneficiaries.
Speetar’s health educational materials on social media reached over 3.2M people between Q4/2021 and Q1/2022, recording over 350k engagements.</t>
  </si>
  <si>
    <t>Step 1A: Enter into strategic partnership(s) with local healthcare providers, telecommunication providers, or other community organizations / social businesses to organically grow a sustainable venture.
OR Step 1B: Work with governments / grant-giving organizations to mobilize financial resources for investments in the set-up of digital health dots and/or provision of free/subsidized healthcare to vulnerable target populations and/or dedicated digital health services to increase capacity, quality, and accessibility of healthcare services provided by governmental and non-governmental care providing organizations and agencies.
Step 2 (new market): Onboard healthcare providers domestically.
Step 3: Engage the target population online (targeted promotion/phone lists/etc.) and offline (trusted health messengers, local leaders/care providers).
Step 4: Access to digital healthcare ecosystem (telemedicine, Electronic Medical Record, healthcare education, etc.) is provided to the target population</t>
  </si>
  <si>
    <t>Speetar pursues the closing of the divide by integrating low connectivity features and offline features. Through its Health Dots, Speetar provides community access points for entirely disconnected, hard-to-reach populations, that provide both digital community access to connect with healthcare providers and digital education and training to increase digital literacy.</t>
  </si>
  <si>
    <t>UNDP Libya, Harvard Social Innovation and Change Initiative, Harvard Innovation Labs / Centre for Public Leadership, MIT Sandbox Innovation Fund, Seedstars, MIT Legatum Center, Echoing Green, Aspen Institute, UNDP Chief Digital Office, Libyana, STREAM accelerator</t>
  </si>
  <si>
    <t>Libya, Jordan, Tunisia</t>
  </si>
  <si>
    <t xml:space="preserve">Strategic partnership with the Hagarla Institute and UNDP Somalia. 
Early-stage expansion plans (Sudan). 
Strategic partnership with Rowad Foundation and Coding Academy (Yemen).
Strategic partnership with Danjuma Adda, CEO of CFID Taraba and Chagro-Care Trus, a local healthcare provider focused on providing healthcare to hepatitis patients (Nigeria). </t>
  </si>
  <si>
    <t>Somalia, Sudan, Nigeria, Pakistan, Yemen</t>
  </si>
  <si>
    <t>http://speetar.com/</t>
  </si>
  <si>
    <t>White Label</t>
  </si>
  <si>
    <t>Digital Health, Telemedicine</t>
  </si>
  <si>
    <t>SDG 3: Good health and well-being, SDG 5: Gender equality, SDG 16: Peace, justice and strong institutions</t>
  </si>
  <si>
    <t>RBAS, RBA, RBAP</t>
  </si>
  <si>
    <t>https://youtu.be/34CCA3R5WHI</t>
  </si>
  <si>
    <t>https://digitalx.undp.org/images/solutions/speetar.jpeg</t>
  </si>
  <si>
    <t xml:space="preserve">Spice </t>
  </si>
  <si>
    <t>Digital health platform for patients, CHWs, and healthcare providers in low-resource settings.</t>
  </si>
  <si>
    <t>Medtronic LABS</t>
  </si>
  <si>
    <t>The target problem that Spice is solving is that of non-communicable diseases (NCDs) which account for 41 million (two-thirds of) global deaths every year. More than half of these deaths occur in low- and middle-income countries (LMICs), yet only 1% of health spending goes toward NCD care. While community health workers (CHWs) and digital health tools have been deployed in some areas, the combined effects of such interventions have not been optimized for NCD management. Most tools are not compatible with low internet connectivity and low digital literacy or are designed as simple “survey tools” that are detached from the health system. As a result, these tools capture point-in-time data rather than the longitudinal view that clinicians within health systems need to dynamically manage the care of NCD patients.</t>
  </si>
  <si>
    <t>SPICE is Medtronic LABS’ secure, scalable, flexible digital health platform designed to be used by patients, community health workers, and healthcare providers in low-resource settings to support a new era of data-driven community healthcare delivery.</t>
  </si>
  <si>
    <t>Screened 215,707 patients, enrolled nearly 50,000 patients and improved the lives of 14,819 individuals (Kenya). 
Enrolled 35,155 patients and improved the lives of 6,967 individuals (Ghana).  
Enrolled 2,318 patients and improved the lives of 296 individuals (Sierra Leone). 
Enrolled 1,290 patients and improved the lives of 197 individuals (Tanzania).</t>
  </si>
  <si>
    <t>Step 1: Medtronic LABS partners with health systems and facilities to train local community health workers (CHWs) and clinicians on the SPICE platform.
Step 2: Patients attend CHW-led blood pressure and blood glucose screening events in their community. Data is recorded into the SPICE platform and used by the app’s algorithm to identify clinically eligible patients for the program who are referred to the nearest health facility. ​
Step 3: A facility Health Administrator confirms eligibility and uses the SPICE tablet to formally enroll the patient into the LABS program, and the patient may see a clinician.​ The app provides clinicians with a suggested personalized assessment/follow-up care plan.
Step 4: Based on the care plan, patients receive regular visits from a CHW who records BP and glucose assessments in the app. These longitudinal biometric recordings trigger red-risk alerts so CHWs and clinicians can connect a patient with appropriate follow-up care. Patients also receive calls and messages from tele-counsellors providing appointment reminders, wellness check-ins, and lifestyle education.
Step 5: Patients return to the facility when it is time for their visit, where a doctor can access their longitudinal patient record in the SPICE app. The doctor can adjust medications, order lab tests, change their care plan, and engage in more predictive care.</t>
  </si>
  <si>
    <t>The simplicity and easy-to-use configuration of the application is designed to overcome barriers of digital literacy among patients and CHWs. At the same time, the offline-first architecture and integration with point-of-care health devices addresses the lack of connectivity in the inherently digitally isolated communities where the need for technology is greatest. Contextually customized workflows allow additional flexibility to further tailor activities for underserved populations.</t>
  </si>
  <si>
    <t xml:space="preserve">UN Technology Bank for LDCs, GIZ / BMZ, Path, World Diabetes Foundation, Novo Nordisk, and governments of Tanzania, Sierra Leone, Rwanda, Bhutan, The Philippines, and Cambodia </t>
  </si>
  <si>
    <t>Kenya, Ghana, India, Tanzania, Sierra Leone, Rwanda, Cambodia, Philippines</t>
  </si>
  <si>
    <t xml:space="preserve">Medtronic LABS has plans to expand to other countries, specifically: Uganda, Ethiopia, Nigeria, and Zambia. However, the most immediate focus for scale is on strengthening existing country programs by expanding from partnerships with faith-based and local organizations to partnerships at the government level with Ministries of Health. </t>
  </si>
  <si>
    <t>Uganda, Ethiopia, Nigeria, Zambia</t>
  </si>
  <si>
    <t>https://www.medtroniclabs.org/</t>
  </si>
  <si>
    <t>Disease Management, Community Health, Information Systems</t>
  </si>
  <si>
    <t xml:space="preserve">SDG 3: Good health and well-being, SDG 10: Reduced inequalities, SDG 17: Partnerships for the goals
</t>
  </si>
  <si>
    <t>https://www.youtube.com/watch?v=52Qp2rfcKOM&amp;ab_channel=MedtronicLABS</t>
  </si>
  <si>
    <t>https://digitalx.undp.org/images/solutions/spice.png</t>
  </si>
  <si>
    <t xml:space="preserve">StreamSpot+ </t>
  </si>
  <si>
    <t>A hub for shopkeepers to offer offline streaming, mobile device charging, and digital educational services.</t>
  </si>
  <si>
    <t>BuffaloGrid</t>
  </si>
  <si>
    <t>StreamSpot+ is solving the problem of the digital divide, where almost half the population, that is 4 billion people of the world have never experienced the Internet. Yet, 3.4 billion people have access to 3G and 4G. The issue has nothing to do with connectivity but rather the lack of highly scalable, low cost and user friendly solutions; as well as digital skills, affordability, infrastructure (main power to charge devices and fibre optics for readily available affordable connectivity) and relevance of content to support development. The target group Stremspots+ is addressing are populations in remote, off-grid developing regions; individuals who live in refugee and settlement camps and rural areas who lack the opportunity to engage with the Internet. Places with poor infrastructure, and fast growing smartphone penetration.</t>
  </si>
  <si>
    <t>StreamSpot+ Hubs enable free access to mobile device charging and offer carefully selected, regionally relevant offline streaming and digital educational services.</t>
  </si>
  <si>
    <t>The StreamSpot+ Hub increases footfall and revenue to local shops and communities. Increase of 50% in revenues of agent shops where Hubs were stationed.
600 Average users are served by each Hub. 10-15 simultaneous users can download content, with thousands of downloads per day. 10-20 simultaneous users can stream content and 10 simultaneous users can power their phones from the Hub.
Provided over a quarter of a million phone charges to almost 100,000 unique users in India.</t>
  </si>
  <si>
    <t>Step 1: Partnering with UN Agencies and local content providers in-country to help deploy Hubs and facilitate local leadership. 
Step 2: Content managers upload and manage content via BuffaloGrid Cloud (Microsoft Azure).
Step 3: Hub is deployed to the location, connected to the local mobile network via SIM card and updates regularly. Units are solar-powered and act as a charging facility for mobile devices. Mobile Network enabled, with no Internet or fibre optics needed.
Step 4: Local agents are trained to use and explain StreamSpot+ Hub.
Step 5: Hubs provide consistent quality offline WiFi access to pre-selected and pre-loaded content on the App. Hubs buffer content and deliver a consistent and flawless streaming and downloading experience through the App for free.
Step 6: Users can download content onto their phone and save it for later when they are not near the Hub. Content topics include Education, Health, Entertainment and Sports.</t>
  </si>
  <si>
    <t>The service removes barriers for people at the bottom of the economic pyramid to adopt and engage with the Internet. It enables people living in off-grid or grid-edge communities to charge their phones and stream.
The solution targets users in rural areas such as women, refugees and host communities – all of whom are more likely to be left behind digitally.</t>
  </si>
  <si>
    <t>SDG Accelerator Program (Google Startup Program), Unreasonable Group</t>
  </si>
  <si>
    <t>India, Bangladesh</t>
  </si>
  <si>
    <t xml:space="preserve">In Q3 2022, the first Hubs in Lagos, Nigeria will be deployed and they are currently working with Techfugees and UNHCR to bring the solution to the refugee camps in Bidi Bidi, Uganda. By Q4 2022, 100 Hubs will be deployed in Robi Axiata outlets in Dhaka . </t>
  </si>
  <si>
    <t>Nigeria, Uganda</t>
  </si>
  <si>
    <t>www.streamspotplus.com</t>
  </si>
  <si>
    <t>Crisis, Gender, Inclusive Growth</t>
  </si>
  <si>
    <t>Connectivity, Digital Skills &amp; Literacy,</t>
  </si>
  <si>
    <t>SDG 10: Reduced inequalities, SDG 8: Decent work and economic growth, SDG 4: Quality education</t>
  </si>
  <si>
    <t>https://youtu.be/jhDI9VFoRAg</t>
  </si>
  <si>
    <t>https://digitalx.undp.org/images/solutions/Streamspot+.jpeg</t>
  </si>
  <si>
    <t>Sube Latinoamerica</t>
  </si>
  <si>
    <t xml:space="preserve">Levaraging eCommerce and payment technology for MSMB enterprises. </t>
  </si>
  <si>
    <t xml:space="preserve">The target problem Sube Latinoamerica aims to solve is to reduce the lack of accessibility of MSME owners in LATAM to the benefits of eCommerce. This hinders MSME’s reach, growth potential and ultimately, LATAM’s prosperity. Although there are plenty of tools, programs and courses available to them, high levels of mistrust, lack of confidence and lack of technical skills/vision fills them with what we call “digital anxiety”. They don't prioritize tech adoption because they have little clarity on how tech adoption will benefit their bottom line. Because of this, MSME owners typically drop out of digital transformation processes and the adoption of tech innovation is botched, incomplete or not adopted at all. </t>
  </si>
  <si>
    <t>eCommerce and payment technology with offline programs to guide and advise kickstart adoption among owners of micro, small and medium enterprises based in Latin America.</t>
  </si>
  <si>
    <t xml:space="preserve">Trained over 5,000 entrepreneurs and MSME owners in entrepreneurship, eCommerce and Fintech.
2,500+ entrepreneurs and MSME owners have been accredited and provided with eCommerce tools via their CET program in 3 years.
Incubated MSMEs collectively reached US$1.5M in sales using eComm tools, with approximately US$135k monthly sales attributable to Sube’s tools and training.
Over 18,000 users. </t>
  </si>
  <si>
    <t xml:space="preserve">Step 1: Sube works with international agencies like USAID and UNDP in Honduras to agree on digital transformation goals for vulnerable populations (women, returned migrants, etc.)
Step 2: Campaigns and open application processes are launched every month through their  “eCommerce for All” program. Each applicant has a profile in their CRM and is assigned a coach that will follow up.
Step 3: To complete the program participants are required to finish a 3-hour online course, attend a live webinar to learn how to build a website, and build a transactional website using Sube’s website builder. Participants who complete the program get a “free forever” transactional plan that allows them to start selling online without investing money.
Step 4: Participants that successfully complete the program are invited to follow-up live webinars to get feedback on the websites they built and can book a one-on-one session with Sube’s experts.
Step 5: Participants that outgrow the “free forever” plan can decide to get a Premium plan that allows them to upload more products, process more transactions and are invited to monthly community events. </t>
  </si>
  <si>
    <t>Sube not only builds online solutions but also offers offline materials to support MSME owners in technology adoption.</t>
  </si>
  <si>
    <t xml:space="preserve">UNDP Honduras, Tech4Dev by the Interamerican Development Bank (Honduras), BID Lab. </t>
  </si>
  <si>
    <t>Honduras</t>
  </si>
  <si>
    <t xml:space="preserve">Expansion plans include offering services in Peru, Colombia, Costa Rica, Guatemala and Mexico. As a first step, it has started the process of registering its brand in these countries. It also completed integrations with each countries' Central Banks to synchronize currency exchange rates from USD to each local currency. In Mexico, it has integrated with a local payment provider, and in 2022 will have a legal entity in Colombia to tap into the Colombian digital talent pool. </t>
  </si>
  <si>
    <t>Perú, Colombia, Costa Rica, Guatemala, Mexico</t>
  </si>
  <si>
    <t>https://sube.la/</t>
  </si>
  <si>
    <t>SaaS, White Label</t>
  </si>
  <si>
    <t>E-commerce, Fintech, Livelihoods</t>
  </si>
  <si>
    <t>SDG 1 : No poverty, SDG 9: Industry, innovation and infrastructure, SDG 10: Reduced inequalities</t>
  </si>
  <si>
    <t>RBLAC, RBAP</t>
  </si>
  <si>
    <t>https://youtu.be/LsCAY3KmwiI</t>
  </si>
  <si>
    <t>https://digitalx.undp.org/images/solutions/Sube.jpeg</t>
  </si>
  <si>
    <t>Tarjimly</t>
  </si>
  <si>
    <t>Language access services for refugees worldwide.</t>
  </si>
  <si>
    <t>Tarjimly serves refugees worldwide, whether they are in camps, in processing, or resettling in host countries by addressing to solve the language barriers that exist between the refugees and their host countries. Most refugees fall below the poverty line and have little access to basic necessities and social services. Language barriers acutely harm refugees by restricting access, efficiency, quality, and scale of humanitarian support across EVERY social sector - medical, legal/asylum, education, coordination, resettlement, trauma, employment, casework, housing, food, etc. This leads to denials of service, critical errors, and increased exposure risk to threats, abuse, and isolation. Therefore solving it has the potential for widespread social impact which will help refugees resettle and return to normalcy. NGOs have limited language support because of high costs associated with hiring translators and erratic funding.</t>
  </si>
  <si>
    <t>Tarjimly partnered with Twilio to build an innovative and custom global multi-party calling feature making Tarjimly the world's most accessible language service. Refugees have a wide array of languages and features to choose from which is unique to Tarjimly. They can live chat, start conference calls, integrate with zoom, submit documents, and filter by gender, dialect, unique expertise, and more.</t>
  </si>
  <si>
    <t>Tarjimly has provided translation services to over 20,000 beneficiaries. 
Has created more than 47,000 translation connections.</t>
  </si>
  <si>
    <t>Step 1: Displaced people or humanitarians download the Tarjimly Mobile App from the Play Store or App Store. 
Step 2: When they need a translator or interpreter, they select the language pair and apply filters. 
Step 3: Tarjimly connects them and the translator in a live chat session, where they can send text, voice notes, and photos, and start a live internet call. 
Step 4: Once the user has finished the session, the user can click to end the session and provide ratings, feedback, topics, and outcomes.</t>
  </si>
  <si>
    <t>Tarjimly provides an accessible solution allowing beneficiaries to not be left behind in case of crisis. Refugees also have access to short videos and IEC materials from which they can learn to use the Tarjimly mobile app independently.</t>
  </si>
  <si>
    <t>Twilio, Y Combinator, Fast Forward Accelerator, Echoing Green, DRK fellowships, AWS, Atlassian, Silicon Valley Community Foundation, Prism Charity Fund, Full Circle Fund, Hewlett Packard Enterprise, BlackRock, Emerson Collective, Draper Richard Kaplan Foundation.</t>
  </si>
  <si>
    <t xml:space="preserve">More than 4 Countries </t>
  </si>
  <si>
    <t xml:space="preserve">Tarjimly plans to extend to Qatar, Mexico, Panama, and UAE. They are currently piloting a project with the International Organization for Migration (IOM) Qatar office. Upon successful completion of this pilot, they expect to enter a multi-year agreement with IOM offices in Qatar, UAE, and other IOM country offices of the Middle East. Similarly, they are in negotiation to sign contracts with UNHCR country offices for Mexico and Panama. Furthermore, they have had initial outreach with organizations in Poland, Romania and the United Kingdom to expand services to Ukrainian refugees. </t>
  </si>
  <si>
    <t>Qatar, Mexico, Panama, UAE, UK, Poland, Ukraine, Romania</t>
  </si>
  <si>
    <t>https://tarjimly.org/</t>
  </si>
  <si>
    <t xml:space="preserve">Crisis </t>
  </si>
  <si>
    <t>People on the move, Information Access</t>
  </si>
  <si>
    <t>SDG 3: Good Health and Well-Being, SDG 8: Decent Work and Economic Growth, SDG 17: Partnerships for the Goals</t>
  </si>
  <si>
    <t>Others, RBLAC, RBAS, RBEC</t>
  </si>
  <si>
    <t>https://youtu.be/PdGOVJdDyLA</t>
  </si>
  <si>
    <t>https://digitalx.undp.org/images/solutions/tarjimly.jpeg</t>
  </si>
  <si>
    <t>Technovation Girls</t>
  </si>
  <si>
    <t>Tech entrepreneurship competitions and skills for girls.</t>
  </si>
  <si>
    <t>Technovation</t>
  </si>
  <si>
    <t xml:space="preserve">Technovation girls is a global tech education nonprofit that empowers girls to become leaders, creators and problem-solvers. Technovations target problem is the scarcity of female workers in the technology sector and through their program they are equiping young women (ages 8-18) to become tech entrepreneurs and leaders. With the support of volunteer mentors and parents, girls work in teams to code mobile apps that address real-world problems.
</t>
  </si>
  <si>
    <t>Technovation’s digital program platform delivers the world’s largest technology entrepreneurship competition for girls (8-18) and helps equip them with skills to compete in the digital economy.</t>
  </si>
  <si>
    <t xml:space="preserve">Over 100,000 girls from over 120 countries have participated in Technovation Girls. 
76% of alumnae pursue a STEM degree. 
60% work in STEM-related jobs. 
</t>
  </si>
  <si>
    <t xml:space="preserve">Step 1: Recruitment. Technovation engages with regional partners, either community leaders or local NGOs, around the world to help implement their program on the ground. These partners conduct community outreach and participant recruitment with local schools and organizations serving disadvantaged or underrepresented youths. 
Step 2: Registration. Participants register on Technovation's platform where they can connect with teammates and mentors and access the curriculum. 
Step 3: Curriculum and Competition. The Technovation Girls competition is a global competition for girls to create technology-based solutions to solve real-world problems. Girls form teams of up to five girls to participate in the beginner (8-12), junior (13-15), or senior (16-18) divisions. Over a period of 12 weeks, girls engage with Technovation's online curriculum which includes age-appropriate learning modules on coding, artificial intelligence, problem-solving, and entrepreneurship. 
Step 4: Project Submission. At the end of the competition, teams must upload a pitch and demo video of their app or AI project/prototype along with a written business plan or user adoption plan and an overview of their learning journey onto the digital platform. 
Step 5: Judging and Community Pitch Events. Teams will go through a series of competition rounds leading up to the finals, where 15 teams (5 from each division) are chosen. 
Step 6: Winners Announced at World Summit Celebration. Technovation hosts a World Summit celebration event in August. Each member of the 15 finalist teams receives an educational stipend. One team from each division will be chosen as the grand prize winner. There are also additional prizes celebrating outstanding apps or AI projects. 
Step 7: Alumnae Engagement. Students who participate in Technovation Girls have access to a number of opportunities to continue their learning journey after finishing the program. </t>
  </si>
  <si>
    <t>In contrast to online-only coding education, Technovation's model combines online and offline support.  Technovation has a global network of over 125 local partners, called Chapter Ambassadors. Chapter Ambassadors work to support teams without regular internet connectivity at home by helping girls access the internet through available community resources such as local schools, libraries, or community centers. Technovation provides stipends to chapters to support efforts to bridge the digital divide such as covering costs of internet access, printing, transportation, IT equipment, software subscriptions, etc.</t>
  </si>
  <si>
    <t xml:space="preserve">UNESCO’s Global Education Coalition, UNESCO's Associated Schools Project Network (ASPnet), Shopify, HSBC, The Patrick J. McGovern Foundation, STEM Next as a part of their Million Girls Moonshot, TE Connectivity, FactSet, and Intuitive Intel. </t>
  </si>
  <si>
    <t>120 countries</t>
  </si>
  <si>
    <t xml:space="preserve">Technovation has developed a strategic plan to increase annual participants to 100,000 by 2024, to over 1M annually by 2030, and eventually engage 25M+ young women over the next 15 years. Currently, they are working with UNICEF to expand their program in Bhutan and Bangladesh. Furthermore, they are discussing with UNICEF about scaling their program in partnership with several country offices, and are in talks with Generation Unlimited in Bangladesh about a curriculum partnership this summer as they launch Imagine Ventures in 3 districts of the country. 
One main focus is scaling efforts to increase the number of participants in the following 16 countries: India, the US, Indonesia, Brazil, Nigeria, Pakistan, Bangladesh, Mexico, Philippines, Egypt, South Africa, Colombia, Kenya, Spain, Canada, and Chile. </t>
  </si>
  <si>
    <t>https://technovationchallenge.org/</t>
  </si>
  <si>
    <t>Digital Skills &amp; Literacy, Fintech, Information Access</t>
  </si>
  <si>
    <t xml:space="preserve">SDG 4: Quality education, SDG 5: Gender equality, SDG 8: Decent work and economic growth </t>
  </si>
  <si>
    <t>https://youtu.be/3JdErvLStJw</t>
  </si>
  <si>
    <t>https://digitalx.undp.org/images/solutions/technovationgirls.png</t>
  </si>
  <si>
    <t>The Community Health Toolkit (CHT)</t>
  </si>
  <si>
    <t>Open-source software and resources to help partners design and deploy digital health apps for community health systems and frontline health workers.</t>
  </si>
  <si>
    <t>Medic Mobile Inc. (Medic)</t>
  </si>
  <si>
    <t>The target problem that CHT solves is providing digital health solutions to half of the world's population that cannot obtain essential health services because doctors, nurses, and facilities are either inaccessible, unaffordable, or under-resourced. Despite the rapid development of technology and communication infrastructure in these same parts of the world, the technology is underutilized or ineffectively applied to support healthcare where it is most needed. Key user groups of digital health apps, built with the CHT, include Community Health Workers (CHWs), frontline supervisors, facility-based nurses, health system managers, and patients and caregivers.</t>
  </si>
  <si>
    <t>Medic serves as a technical steward and core contributor of the Community Health Toolkit (CHT), a collection of open-source software frameworks and applications, open-access resources, and a vibrant community forum to help partners design and deploy digital health apps for community health systems and frontline health workers.</t>
  </si>
  <si>
    <t>Digital health apps built with the CHT are deployed in 15 countries in Africa and Asia and support more than 37,300 health workers. 
Collectively, this cadre of frontline health workers has used CHT-based digital health apps to perform 75.6M+ caring activities in the communities since 2014.
The largest health worker networks currently supported by the CHT are in Kenya, Nepal, and Uganda, each with approximately 10,000 active app users.</t>
  </si>
  <si>
    <t>Step 1: Medic builds, sustains, and advances the CHT as a digital public good. 
Step 2: Medic partners with Ministries of Health, NGOs, researchers, and technical organizations to design, deploy, and scale digital health apps that meet specific community health, well-being, and development needs. 
Step 3: After dedicated training, health workers begin using the digital health apps in their day-to-day activities as they provide doorstep care in their communities. 
Step 4: High-quality data is created through the use of apps, offering an opportunity and responsibility to monitor health system performance, analyze data across use cases, understand impact, and continually improve the tools. 
Step 5: With data aggregation and data visualization, Medic works with NGOs and government health system partners to incorporate data into national planning processes and allocate resources to address urgent health needs at the community, regional, and national levels.</t>
  </si>
  <si>
    <t>Medic designs solutions for complex use cases and health systems with the voice of the end-user included throughout the process (often user groups with historically low literacy rates and minimal exposure to advanced technology). Digital health apps must also support health systems in a wide range of low-infrastructure environments. Apps built with the CHT Core Framework are designed to be offline-first and work with limited internet connections, enabling health workers to carry out important duties even when opportunities to sync their devices may be weeks apart.</t>
  </si>
  <si>
    <t>Skoll Award of Social Entrepreneurship, Global Citizen Accelerate Award, GAVI INFUSE, Pacesetter Laureate of the Tech of Global Good, Fast Forward Accelerator</t>
  </si>
  <si>
    <t>Burundi, Democratic Republic of the Congo, Ghana, India, Kenya, Malawi, Mali, Nepal, Niger, Philippines, South Africa, Tanzania, Togo, Uganda, Zimbabwe</t>
  </si>
  <si>
    <t>Where there is interest, political will, and available resources, Medic and the CHT are prepared to support any Ministry of Health, technical organization, and/or implementing agency working to advance community-based health systems.</t>
  </si>
  <si>
    <t>www.medic.org</t>
  </si>
  <si>
    <t>Frontline Health/LastMile, Community Health , Government Management</t>
  </si>
  <si>
    <t>SDG 3: Good health and well-being, SDG 5: Gender equality, SDG 17: Partnerships for the goals</t>
  </si>
  <si>
    <t>https://www.youtube.com/watch?v=PZ7kuWyyzVU</t>
  </si>
  <si>
    <t>https://digitalx.undp.org/images/solutions/The-Community-Health-Toolkit-(CHT).jpeg</t>
  </si>
  <si>
    <t>The Global Tip</t>
  </si>
  <si>
    <t xml:space="preserve">Giving consumers a chance to tip the garment workers behind their products at check-out.  </t>
  </si>
  <si>
    <t>Tip Me Global GmbH</t>
  </si>
  <si>
    <t xml:space="preserve">Tip me aims to contribute to solving the overwhelming injustice in the global supply chain Specifically in the fashion industry, on average just 3% of the final price paid by the customer ends up in the workers pocket. </t>
  </si>
  <si>
    <t>The Global Tip is a pioneering solution that works to reduce global inequality in garment supply chains, connecting consumers directly with the people behind their products and generating complementary income for garment workers worldwide. Tip me’s target groups are threefold and encompass three key elements of the supply chain: companies, by advocating for more transparent and ethical garment production; consumers by encouraging tipping the way we tip baristas and other service providers; and workers by providing them with a fair wage for their work.</t>
  </si>
  <si>
    <t xml:space="preserve">470 garment workers have earned, on average, an additional month's salary.
Over 38,000 euros in tips. </t>
  </si>
  <si>
    <t xml:space="preserve">Step 1: A user browses a product on their favourite e-commerce website. For every product they click on, they can see who is the garment worker who produced their product.
Step 2: The consumer is prompted by a widget to select a tip value of their choice. After the consumer has selected the tip amount they proceed to the check-out. The tip amount is automatically added to the final cart.  Step 3: The proprietary tip managing tool calculates the tip amount due to each worker and sets the payment with payment partners. 
Step4: Subscribed consumers receive news about how their tips impacted the life of the workers who produced their products and get extra information about how to further their impact. </t>
  </si>
  <si>
    <t>The Global Tip improves the connection between garment workers and their consumers often based thousands of kilometres apart. In doing so, the solution automatically provides workers access to mobile solutions, in particular digital payments.</t>
  </si>
  <si>
    <t>TransferWise, Stellar Foundation, DBU (German Federal Environmental Foundation, German Finance Ministry).</t>
  </si>
  <si>
    <t>3 countries</t>
  </si>
  <si>
    <t>Tip Me plans to increase its number of affiliated brands from 10 to 85 by 2023. The solution plans to be available and adopted in 7 of the major garment producing countries. The tip system is scalable to over 80 countries thanks to partnerships with TransferWise (payment partner) and Stellar Foundation (on chain solutions for international payments).</t>
  </si>
  <si>
    <t>https://www.tip-me.org/</t>
  </si>
  <si>
    <t>Livelihoods, Supply Chain</t>
  </si>
  <si>
    <t>https://digitalx.undp.org/images/solutions/theglobaltip.png</t>
  </si>
  <si>
    <t>Thinking Machines Data Science</t>
  </si>
  <si>
    <t>Helping organizations restore nature and reduce poverty by using geospatial data, AI, and earth observation data.</t>
  </si>
  <si>
    <t xml:space="preserve">Conventional data collection methods - like household surveys and on-ground site assessments - are expensive, slow, and limited in scale. Government statistics are often outdated or too coarse to be actionable. As a result, resources and time are wasted on programs poorly matched to their locations. </t>
  </si>
  <si>
    <t>Thinking Machines helps organizations working to restore nature and reduce poverty to more effectively target and monitor their programs by providing them with more novel, up-to-date, comprehensive, and reliable geospatial data derived with AI from the latest earth observation data.</t>
  </si>
  <si>
    <t>Worked with Conservation International to map the top 250,000 most suitable aquaculture hectares (out of 1.3M) to prioritize climate smart aquaculture programmes (Indonesia and Philippines). 
Worked with Globe Telecom, a leading Philippine telco, to tag and estimate household wealth for every 50x50m area of the entire Philippines, achieving in just 2 weeks what would take a team of 45 people 6-9 years to achieve via ground truthing. 
Worked with iMMAP, a humanitarian agency in Colombia, to use AI to map over 400 previously unknown informal settlements of Venezuelan migrants.</t>
  </si>
  <si>
    <t>Step 1: Understanding clients' goals and identifying limitations in their current data. Defining the target variables, geographic coverage, resolution, target time frame, frequency of update, input and training data, and methodology. 
Step 2: Collect, annotate, assess, wrangle, and process the input data including imagery and open datasets. 
Step 3: Develop a model to produce the target data on a pilot area. 
Step 4: Once the model is performing well, it is rolled out to the entire geography to produce final maps. 
Step 5: Produce reports, interactive maps, decks, or scientific research papers using the data.</t>
  </si>
  <si>
    <t>Thinking Machines Data Science in mapping socioeconomic data helps to address the data invisibility of vulnerable communities by providing finer resolution data, revealing differences between small areas. They have also done several projects with telecommunications companies to use more up-to-date and detailed socioeconomic maps to identify locations of emerging demand for improved digital connectivity. Their clients in this industry use this information to make decisions about where to improve and expand digital infrastructure, giving more people access to higher-quality internet service.</t>
  </si>
  <si>
    <t>UNICEF Innovation Fund, UNICEF Venture Fund, Conservation International</t>
  </si>
  <si>
    <t>Indonesia, Philippines, Colombia, Singapore, Thailand</t>
  </si>
  <si>
    <t>Thinking Machines is working with UNICEF to develop poverty estimation models for nine countries across Southeast Asia including the Philippines, Cambodia, Myanmar, Timor Leste, Malaysia, Thailand, Vietnam, Indonesia, and Laos and AI-generated maps of air quality in Thailand. They are also working with a conservation non-profit to use AI to map aquaculture and mangrove restoration sites in Indonesia and the Philippines.</t>
  </si>
  <si>
    <t>Thinking Machines currently has staff, operations, and clients in the Philippines, Singapore, and Thailand and is actively expanding our work across Southeast Asia. We are working with UNICEF to develop poverty estimation models for nine countries across Southeast Asia including the Philippines, Cambodia, Myanmar, Timor Leste, Malaysia, Thailand, Vietnam, Indonesia, and Laos and AI-generated maps of air quality in Thailand. We are also working with a conservation non-profit to use AI to map aquaculture and mangrove restoration sites in Indonesia and the Philippines.</t>
  </si>
  <si>
    <t>https://thinkingmachin.es/</t>
  </si>
  <si>
    <t>Environmental Monitoring, Conservation, Mapping</t>
  </si>
  <si>
    <t>SDG 15: Life on land, SDG 17: Partnerships for the goals, SDG 1 : No poverty</t>
  </si>
  <si>
    <t>100000+</t>
  </si>
  <si>
    <t>https://www.youtube.com/watch?v=2WBNvznENM0</t>
  </si>
  <si>
    <t>https://digitalx.undp.org/images/solutions/Geospatial-AI-for-Scaling-Nature-Restoration-and-Poverty-Reduction.jpg</t>
  </si>
  <si>
    <t>Topl</t>
  </si>
  <si>
    <t>Verifying sustainability and labour claims for supply chain activities.</t>
  </si>
  <si>
    <t>The primary problem that Topl Traceability addresses is a lack of verifiable proof of supply chain practices, particularly those involving agricultural commodities or the extraction of raw materials. They are providing a solution to companies who want to leverage blockchain to prove they're adhering to their ESG practices, but Topl is also serving the millions of laborers and communities around the world who are adversely affected by the business-as-usual scenario.</t>
  </si>
  <si>
    <t>Topl provides a solution to companies who want to leverage blockchain to prove that they’re adhering to their ESG practices. As such, they serve millions of labourers and communities around the world who are adversely affected by the business-as-usual scenario.</t>
  </si>
  <si>
    <t xml:space="preserve">Topl has helped 556 farmers in Ghana to earn over $33,000 (in local currency) since April 2022 via real-time blockchain payment verification.
They have helped an impact-centric company in Ghana, prove a reduction of 45,000+ kg of food waste, via upcycling and usage of solar energy.
</t>
  </si>
  <si>
    <t>Step1: Topl recruits impact-focused companies and brands that are already prioritizing transparency and who want to take their traceability practices to the next level.
Step 2: These companies invite their own team members and their value chain partners to join the Topl Traceability platform so that all actors have ownership and participation in the process of documenting a product from source to sale. 
Step 3: The Topl product team diligently (and often creatively!) ensures value chain buy-in and successful onboarding to the platform by using tutorials and other educational materials that prove the value proposition to the relevant parties.
Step 4: Value chain actors write data to the Topl Blockchain in a user-first, mobile-accessible web application (or via SMS in 2023), where product description, quantity, growing/manufacturing/mining practice data, pricing, batch IDs, UN SDG objectives, product and personnel photos, videos, and other supplemental documentation are collected as transaction evidence.
Step 4: Topl Traceability users generate with one click an aesthetically pleasing product journey to share with their customers and other stakeholders (accessed via QR code, RFID chip, etc).
Step 5: B2C or B2B customers access the product journey and can decide for themselves if they find sufficient proof to validate the impact claims customers are making.</t>
  </si>
  <si>
    <t>Via its purpose-built and decentralized technology, Topl is able to ensure both ease of use and lightweight access. It provides fintech solutions across a range of emerging markets to incorporate user patterns for those with limited literacy and numeracy.</t>
  </si>
  <si>
    <t xml:space="preserve">Capital Factory (USA), Brightlands (Netherlands). </t>
  </si>
  <si>
    <t>Ghana, Ethipoia</t>
  </si>
  <si>
    <t xml:space="preserve">Topl launched a Reference Customer Program in order to gain key insights to create a traceability product that drives value for impact-focused companies and their stakeholders. 13 Reference Customers have headquarters across 10 countries (USA, UK, Guatemala, Colombia, Liberia, Thailand, Kenya, Fiji, Germany, Uganda), and have operations (from sourcing to sale) in more than 30 countries, the majority of which are sourcing in emerging economies in LATAM and Sub-Saharan Africa. </t>
  </si>
  <si>
    <t>Colombia, Nicaragua, Mexico, Guatemala, Ecuador, El Salvador, Peru, Brazil, Uganda, Kenya, Tanzania, Nigeria, Fiji, Liberia, South Africa, Thailand, Italy</t>
  </si>
  <si>
    <t>www.topl.co</t>
  </si>
  <si>
    <t>Open Source, White Label</t>
  </si>
  <si>
    <t>Supply Chain, Fintech</t>
  </si>
  <si>
    <t>RBA, RBAP, RBLAC</t>
  </si>
  <si>
    <t>https://digitalx.undp.org/images/solutions/topl.jpeg</t>
  </si>
  <si>
    <t>TrustCircle</t>
  </si>
  <si>
    <t>AI-driven social-emotional learning programs to improve emotional resilience &amp; well-being for all.</t>
  </si>
  <si>
    <t>BringChange Public Benefit Corporation</t>
  </si>
  <si>
    <t>Millions of people who are facing an unprecedented mental health crisis and need help. Unfortunately individuals at-risk often go unnoticed and lack support.</t>
  </si>
  <si>
    <t xml:space="preserve">AI-driven social-emotional learning programs to improve emotional resilience &amp; well-being for people at scale. </t>
  </si>
  <si>
    <t>USA : 80,000+ students reached. 
Africa (Kenya / Nigeria):10,000+ students reached
India: 1.2M+ students reached.
Malaysia: 1000+ students reached.</t>
  </si>
  <si>
    <t xml:space="preserve">Step 1: Advocating for systemic change by introducing Social Emotional Learning as core to the education curriculum. 
Step 2: For each school, college, or university, teachers introduce 2-3 minutes of self-reflection time in classrooms. 
Step 3: Students log their emotions into journals and express their thoughts, feeling, and emotions. Allowing them to build their circle of trust, seek help, and earn rewards and recognition in order to understand their emotional trends. 
Step 4: The SEL platform AI models provide sentimental analysis and identify those who may be "at-risk" and why. 
Step 5: Administrators are then in a position to provide aid to at-risk individuals. </t>
  </si>
  <si>
    <t xml:space="preserve">The TrustCircle SEL platform allows any individual to speak into the app and express their thoughts, feelings, and emotions, allowing even illiterate individuals to utilize the platform. The platform is designed to be multi-lingual and will work offline or in low-bandwidth zones. </t>
  </si>
  <si>
    <t>UNICEF India, WHO Collaborating Center for Mental Health Research, SOFINA COVID Solidarity Fund, Social Alpha, Development Bank of Singapore, Warwick University / National Institute of Health Research</t>
  </si>
  <si>
    <t>USA, Kenya, Nigeria, India, Malaysia</t>
  </si>
  <si>
    <t>Originally designed for youth in schools, TrustCircle is looking to also work with refugees, veterans, and other groups where it's critical to foster emotional resilience and wellbeing. By end of 2026, TrustCircle aims to empower 5 million individuals and is looking for partnerships with government partnerships globally.</t>
  </si>
  <si>
    <t>https://www.trustcircle.co</t>
  </si>
  <si>
    <t>Crisis, Health, Other</t>
  </si>
  <si>
    <t>Data Analytics, Learning &amp; Training</t>
  </si>
  <si>
    <t>SDG 10: Reduced inequalities, SDG 4: Quality education, SDG 3: Good health and well-being</t>
  </si>
  <si>
    <t>https://www.youtube.com/watch?v=8_bfcPZXb80</t>
  </si>
  <si>
    <t>https://digitalx.undp.org/images/solutions/TrustCircle.png</t>
  </si>
  <si>
    <t>Vceela</t>
  </si>
  <si>
    <t xml:space="preserve">Connecting digitally illiterate artisans to the global market. </t>
  </si>
  <si>
    <t>Vceela Private Limited</t>
  </si>
  <si>
    <t xml:space="preserve">The target problem that Vceela is solving is that more than 80% of the artisans in the handmade industry are either digitally illiterate, live in villages or small cities away from the major markets in their respective countries, and hence are not connected directly to the market. This leaves them vulnerable at the hands of middlemen who exploit them by extracting more than 80% of the profits themselves. This has forced many artisans to leave their craft and look for other jobs, which endangers the very craft and culture they are associated with. </t>
  </si>
  <si>
    <t xml:space="preserve">Vceela creates an ecosystem that connects even the digitally illiterate and unconnected artisans directly to local and international markets, therefore cutting out the middlemen and enabling artisans to realize actual profits. Artisans get more profit out of their products and customers get the same product at a cheaper rate. </t>
  </si>
  <si>
    <t xml:space="preserve">Working with more than 50,000 artisans from 344 villages and cities in Pakistan.
Increased the average income of artisans by 41% (81% of artisans are home-based women artisans).
921% increase in the volume of exports from the platform since the beginning of 2021.
</t>
  </si>
  <si>
    <t xml:space="preserve">Step 1: Once clusters are created within a region, each cluster is assigned a coordinator that is sent into the field to train and assist artists and artisans on how to use the marketplace platform. 
Step 2: Training is continuous and enables artisans to become self-sufficient. 
Via the mobile app, sellers can receive income directly via a mobile e-wallet. </t>
  </si>
  <si>
    <t xml:space="preserve">​​Vceela was created for digitally unconnected artists and artisans by identifying specific villages and cities then dividing them into clusters and training artisans to use technology to empower themselves. The system is built so that digital intervention becomes an enabler rather than a burden. </t>
  </si>
  <si>
    <t>NICL Lahore (Pakistan), Capital Factory (Austin Texas, USA), GSMA Ecosystem Accelerator.</t>
  </si>
  <si>
    <t xml:space="preserve">Vceela plans to implement their solution in African regions (starting in Uganda). </t>
  </si>
  <si>
    <t>http://vceela.com/</t>
  </si>
  <si>
    <t>https://youtu.be/j8Qg1c9KCpM</t>
  </si>
  <si>
    <t>https://digitalx.undp.org/images/solutions/vceela.png</t>
  </si>
  <si>
    <t>Viamo 3-2-1 Platform</t>
  </si>
  <si>
    <t>Sending vital information using voice technology and SMS to hard-to-reach communities via mobile.</t>
  </si>
  <si>
    <t>Viamo, Inc.</t>
  </si>
  <si>
    <t xml:space="preserve">Globally, nearly 4 billion people are digitally disconnected, about half of the world’s population. Entire communities are underrepresented and without critical timely information. </t>
  </si>
  <si>
    <t>Viamo 3-2-1 platform provides the connection to spark life-changing information exchanges, offering services for international development and business sectors. It represents a paradigm shift in development. No longer do people have to wait passively for the information they need.</t>
  </si>
  <si>
    <t xml:space="preserve">Reached 35M+ users with over 3 million Monthly Active Users (2021), of which 81% are repeat users who spent 100M+ minutes each month listening to key messages. 
On average, users listen to over 10 key messages per month in 66 different languages. </t>
  </si>
  <si>
    <t>Step 1: Consultation with partners to deepen the understanding of the program needs (social behaviour change, information campaign, etc.).
Step 2: Co-creation of content, key messages, and scripts following a state-of-the-art human-centred design methodology, drawing on knowledge and data already available, workshops, focus group discussions, field testing, and validation by the relevant stakeholders.
Step 3: Approved scripts are recorded as audio messages in the desired language and uploaded to an automated info line accessible via shortcode from all mobile devices.
Step 4: Repeated users are regularly calling the infoline, and new callers are prompted to do so through SMS, Out Bound Dialing (audio message), as well as radio broadcasting or field dissemination through project stakeholders. Calls are free to the end-user and can be initiated by either the organization or the end-users themselves. 
Step 5: Key messages are accessed through a series of listen-and-choose steps, where the user navigates through Interactive Voice Response (IVR) decision trees. Callers navigate menus, play games, take quizzes, schedule call-backs, provide feedback, receive airtime payment, etc. 
Step 6: Real-time data and indicators are automatically reported to a dashboard available to partners for monitoring, analysis, and evaluation purposes.</t>
  </si>
  <si>
    <t xml:space="preserve">Viamo excels at providing solutions in areas where tech infrastructure is poor, populations are divided by language, and where literacy levels are low. The Viamo 3-2-1 platform is accessible to anyone who has access to a mobile device. It leverages SMS and voice technologies to create impact. </t>
  </si>
  <si>
    <t>VestedWorld, the Global Innovation Fund, Johns Hopkins Center for Communication Programs</t>
  </si>
  <si>
    <t>19 countries</t>
  </si>
  <si>
    <t xml:space="preserve">They intend to grow to 40 countries in the next 5 years, with Kenya, Senegal, and Pakistan launching in 2022, quickly followed by Liberia, Bangladesh, the Philippines and Indonesia. </t>
  </si>
  <si>
    <t>Kenya, Senegal, Pakistan, Liberia, Bangladesh, the Philippines, Indonesia, Madagascar, Afghanistan</t>
  </si>
  <si>
    <t>Viamo.io</t>
  </si>
  <si>
    <t xml:space="preserve">Open Source, Whitelabel </t>
  </si>
  <si>
    <t>Beneficiary Communication, Coordination, Infrastructure</t>
  </si>
  <si>
    <t>SDG 10: Reduced inequalities, SDG 1 : No poverty, SDG 17: Partnerships for the goals</t>
  </si>
  <si>
    <t>https://www.youtube.com/watch?v=Jwrz2nsXqFU</t>
  </si>
  <si>
    <t>https://digitalx.undp.org/images/solutions/Viamo-3-2-1-Platform.png</t>
  </si>
  <si>
    <t>Virtual City Ltd</t>
  </si>
  <si>
    <t xml:space="preserve">Data tracking for agriculture.  </t>
  </si>
  <si>
    <t>The Hewani Trace is a digital solution for the agriculture industry offering users the ability to track the movement of orders, stocks, and payments through specified stages of the extended value chain and trace backward the history, time, application and location of each transaction or document.</t>
  </si>
  <si>
    <t xml:space="preserve">Hewani Trace seeks to address the problem of Food Traceability through improved stock tracking, market linkages and access to finance for players in the Agricultural Value Chain thus enabling farmers to get better value for their produce with reduced losses. It aims to do this through focusing on improving the operations and efficiencies of Trade Associations, Food Processors, Government Agencies and NGOs that work in value chains that aggregate produce from smallholder farmers and package it for distribution in local or export markets. Whereas our paying customers remain businesses in the value chain, they believe their ultimate beneficiaries are the smallholder farmers that feed into these value chains. Through digitization of the various processes and entities in given value chains, they have been able to achieve positive gains in the tea, dairy and horticulture industries in Kenya, Uganda and Rwanda. </t>
  </si>
  <si>
    <t>Helped over 360,000 smallholder farmers increase their average daily weight deliveries by 13.5% in the Tea Value Chain. 
Reduced losses incurred between value chain players in the horticulture industry by 20%.
Helped local aggregators and processors gain entry to the EU export market through the generation of accurate certification and regulatory documentation per batch.</t>
  </si>
  <si>
    <t>Step 1: Working with agriculture aggregators and processors to digitize their field clerk operations, the clerks download one of the 11 respective app options onto their Android phones. 
Step 2: Hewani admins configure a management web portal for the business owners to track the field activities and set up the generation of reports and dashboards. 
Step 3: Training the business customer to import all data in their value chain onto the platform.
Step 4: Field clerks log onto the mobile app, pick an activity such as Collect Stock, select farmer name, get a reading from the weight scale, and generate a receipt. 
Step 5: The app captures the GPS coordinates and timestamp then sends the data to the management portal and an SMS to the farmer.
Step 6: The business owner or manager can view on the web portal all the transactions done by all the clerks in their value chain. 
Step 8: The analytics dashboards provide auto reconciliation of purchases, inventories, activities, survey results, etc. against preset KPI indices and targets. 
Step 9: The farmers receive alerts and notifications on any stock movement or trade done on delivered produce. 
Step 10: The farmers receive payments for delivered produce based on commodity type, weight, grade, and market rate directly onto their mobile money account.</t>
  </si>
  <si>
    <t xml:space="preserve">The platform has 11 variants of the value chain mobile app, each configured to map the process of distinct levels in the value chain in easy-to-use 2 or 3 step user experience flows. The smallholder farmers interact with the platform simply by receiving SMS confirmations of transactions. In addition, they can send simple queries by SMS or USSD to market information. All the field mobile applications and interactions can work offline until connectivity is restored for synchronization. </t>
  </si>
  <si>
    <t xml:space="preserve">Mercy Corps, Acumen Fund, Senior Management Training and Design Thinking (SAP), Microsoft Tech for Social Impact GSMA Foundation. </t>
  </si>
  <si>
    <t xml:space="preserve">East Africa region. </t>
  </si>
  <si>
    <t>Strong interest in expanding to Southern Africa, West Africa, South America, and South Asia.</t>
  </si>
  <si>
    <t>www.virtualcity.co.ke</t>
  </si>
  <si>
    <t>SaaS, Whitelabel, Blockchain</t>
  </si>
  <si>
    <t>Agtech, Supply chain, Livelihoods</t>
  </si>
  <si>
    <t>SDG 1: No poverty, SDG 2: Zero hunger, SDG 9: Industry, innovation and infrastructure</t>
  </si>
  <si>
    <t>https://www.youtube.com/watch?v=sqPQ4VS1njU</t>
  </si>
  <si>
    <t>https://digitalx.undp.org/images/solutions/Hewani-trace.jpg</t>
  </si>
  <si>
    <t>Virtual Mentor Mother Platform (VMMP)</t>
  </si>
  <si>
    <t xml:space="preserve">Interactive chatbot providing critical health information to clients. </t>
  </si>
  <si>
    <t>mothers2mothers (m2m)</t>
  </si>
  <si>
    <t>As a result of COVID-19 and restrictions on movement to curb its spread, routine access to health facilities and health information were affected. The communities in which m2m works (in 10 sub-Saharan countries) are at a disproportionate risk of adverse health outcomes due to fragile health systems and a high prevalence of HIV and other co-morbidities such as tuberculosis (TB) and malaria. Access to adequate information on different health conditions, services available in each country, and self-management support are critical. The VMMP is uniquely placed to provide this information conveniently and in local languages for ease of access while ensuring protection of Mentor Mothers and their clients from the risk of exposure to COVID-19 through direct contact.</t>
  </si>
  <si>
    <t xml:space="preserve">VMMP is a WhatsApp-based interactive chatbot providing critical health information to clients 24 hours a day, through a staff line, client line and a helpdesk to ensure we meet the need of our staff and clients. It is used by frontline healthcare workers and patients alike, is available in 27 languages. It is fast and easy to use for both healthcare workers and clients as the responses between the users and the bot is instant and the helpdesk responds in less than 24 hours. </t>
  </si>
  <si>
    <t xml:space="preserve">VMMP have helped over 60,000 clients and over 2,000 m2m team members access key health and emergency response (COVID-19) content over the last 16 months (Jan 2021 - Apr 2022): 1,080 in Angola, 3,359 in Ghana, 2,966 in Kenya, 10,800 in Lesotho, 8,700 in Malawi, 5,700 in Mozambique, 18,141 in South Africa, 4,461 in Uganda and 4,936 in Zambia. </t>
  </si>
  <si>
    <t>Step 1: User is signed up to the VMMP WhatsApp chatbot 
Step 2: User sends a message to client line in their country 
Step 3: User accesses the menu in their language of choice 
Step 4: The menu provides the user with choices on the content they wish to access Step 5: User chooses content and gets more information 
Step 6: User can ask questions to the Helpdesk officer 
Step 7: User can share the content with other family and friends</t>
  </si>
  <si>
    <t xml:space="preserve">Hotspots are offered to clients to connect while they wait for other services at local clinics. </t>
  </si>
  <si>
    <t>USAID, Skoll Foundation, Johnson &amp; Johnson, Schwab Foundation, Africa Regional Social Entrepreneurs, Mulago Foundation, Jasmine Social Investments,</t>
  </si>
  <si>
    <t>Angola, Ghana, Kenya, Lesotho, Malawi, Mozambique, South Africa, Uganda, Zambia</t>
  </si>
  <si>
    <t>VMMP plans to implement in other new countries including Tanzania, Cameroon, Nigeria, and the DRC. They have partnered with Praekelt and are currently exploring MTN-Ayoba collaboration to increase usage in Africa and for cross-platform pollination. Their front end is currently open for users to utilise across the board and m2m may be open to sharing the platform with long-term partners such as UNDP.</t>
  </si>
  <si>
    <t>M2M.ORG</t>
  </si>
  <si>
    <t>WhatsApp Chatbot</t>
  </si>
  <si>
    <t>Gender, Health</t>
  </si>
  <si>
    <t>Digital Health, Information Access</t>
  </si>
  <si>
    <t>SDG 1 : No poverty, SDG 3: Good health and well-being, SDG 10: Reduced inequalities</t>
  </si>
  <si>
    <t>https://youtu.be/6MI8X5E6_T4</t>
  </si>
  <si>
    <t>https://digitalx.undp.org/images/solutions/virtual%20mother%20mentor%20program.jpg</t>
  </si>
  <si>
    <t>Vula Mobile</t>
  </si>
  <si>
    <t>Secure medical app that creates an advice and referral community for healthcare workers</t>
  </si>
  <si>
    <t>Mafami Pty Ltd</t>
  </si>
  <si>
    <t>There's a lack of training and specialist advice for health workers and departments in marginalised communities. Referals to specialists are often time consuming both for patients and healthcare workers. Unecessary referrals can be common and waste precious human resources.</t>
  </si>
  <si>
    <t>Vula connects healthcare departments and healthcare workers with a more accurate referral system app. They have worked with academic hospitals to ensure the right clinical information for each speciality area is captured in the app in custom referral forms, which has shown a reduction of unnecessary referrals by 31%. Teams can co-manage a call roster, handovers, and forward patients within a team, improving efficiency of operations.</t>
  </si>
  <si>
    <t xml:space="preserve">26,000 health professionals registered on Vula in Sub-Saharan Africa
850,000 referrals and discussions between patients and health workers or specialists. </t>
  </si>
  <si>
    <t>Step 1. The healthcare worker downloads the app. She registers and can join their team or practice area. Step 2. She searches for facility she wants to refer, selects the on call specialist department, and securely sends patient information (as per medical legal compliance) over the app. Step 3. She is connected to a new specialist healthcare practicioner who can give her advice on her patient. Step 4. All referrals are secure, legally compliant, and more accurate.</t>
  </si>
  <si>
    <t>Vula's goal is to improve healthcare for people living in rural, remote, and underserved areas. Ultimately we want patients to receive the right advice quickly and securely.</t>
  </si>
  <si>
    <t>UNDP Growth Stage Impact Ventures (GSIV) for SDGS, DRK Foundation</t>
  </si>
  <si>
    <t xml:space="preserve">South Africa, Namibia and Botswana </t>
  </si>
  <si>
    <t>Seeking to expand to: Kenya, Rwanda, Ghana, and Zambia.</t>
  </si>
  <si>
    <t>Kenya, Rwanda, Ghana, Zambia</t>
  </si>
  <si>
    <t>https://www.vulamobile.com/</t>
  </si>
  <si>
    <t>Frontline Health/LastMile, Connectivity</t>
  </si>
  <si>
    <t>https://www.youtube.com/watch?v=WOUoXJOG014</t>
  </si>
  <si>
    <t>https://digitalx.undp.org/images/solutions/Vulamobile.png</t>
  </si>
  <si>
    <t>Whrrl</t>
  </si>
  <si>
    <t>Solving distress sale and post-harvest financing problems for small holderfarmers.</t>
  </si>
  <si>
    <t xml:space="preserve">Distress sale of harvests by farmers due to post-harvest demand-supply mismatch is a sad reality of the agriculture sector with some of the crops selling at 30-50% below the average yearly price, resulting in low realisable income for farmers. Additionally, smallholder farmers encounter difficulties in obtaining reasonable finance, due to the lack of recognisable collateral and the perceived high risk of lending to these communities by financial institutions. The existing system of warehouse receipt finance is largely manual and geared toward traders instead of farmers with a high risk of collateral fraud.  </t>
  </si>
  <si>
    <t>Whrrl offers a blockchain-integrated digital lending &amp; trading platform that connects farmers, warehouses, and banks to help farmers obtain instant credit of loans against their crop deposits made in affiliated warehouses, thereby avoiding a "distress sale" of their produce. Whrrl's blockchain technology-based platform ensures that fraudulent banking practices are eliminated, thereby unlocking credit flow to the ecosystem at a significantly reduced cost of underwriting while digital lending helps bring financial services to the doorstep of the farmers.</t>
  </si>
  <si>
    <t>Currently live in 1,400 warehouses.
Tokenized $600M+ commodities.
Served 10,000+ smallholder farmers by disbursing digital loans worth $6M+ within the last 12 months.</t>
  </si>
  <si>
    <t>Step 1: Whrrl onboards government/private warehouses and lenders on its blockchain platform. 
Step 2: The farmer/borrower logs into the mobile app and selects a nearby warehouse serving his/her needs and books a slot in the warehouse of choice. 
Step 3: Farmers bring their harvested crops to the warehouse where a quality and quantity check is performed. 
Step 4: Once the deposit is completed, the warehouse operator logs into the Blockchain web application and generates the tokenised warehouse receipts which are automatically shared with the farmers on their mobile app. 
Step 5: The borrower selects the particular receipt in the mobile app and applies for a loan to the bank of his/her choice from the banking marketplace, which is when the WHR and all details related to the farmer and the commodity are shared with the respective bank. In case the borrower is unable to use the mobile app or does not have a phone, the warehouse operator assists them at the kiosk to apply for a loan. 
Step 5: On receipt of the loan application, banks issue the loan in real-time. 
Step 6: Once approved, the money gets credited to the borrower's bank account and an auto-lien is created in the warehouse blockchain network. On repayment of the loan, the lien is also removed automatically 
Step 7: Whenever the farmer wants, he/she can sell the warehoused commodity on the mobile app to a pool of online buyers and the payment received from buyers will be used to repay the claims of the bank first and the excess amount will be credited to farmer's bank account using an escrow mechanism.</t>
  </si>
  <si>
    <t>Whrrl's platform offers farmers Warehousing, Warehouse Receipt Finance &amp; Marketplace facilities to solve their "distress sale" issues, and access to finance &amp; market linkage problems. Farmers who cannot access the mobile application or who are not digitally literate can carry out the digital lending/trading activity at partner warehouses.</t>
  </si>
  <si>
    <t>CDL (University of Toronto), CIIE, IIM Ahmedabad, Mass Challenge USA, Pusa Krishi, IIT, Kanpur</t>
  </si>
  <si>
    <t xml:space="preserve">Whrrl is looking to expand its operations to global south markets starting with South East Asian &amp; African Markets. As a part of an international expansion plan, they have already entered into partnerships in the Philippines and Singapore and are actively working on commencing operations in the coming quarter (2022). </t>
  </si>
  <si>
    <t xml:space="preserve">South East Asian and African countries. </t>
  </si>
  <si>
    <t>https://whr.loans/</t>
  </si>
  <si>
    <t>SDG 17: Partnerships for the goals, SDG 1 : No poverty, SDG 10: Reduced inequalities, SDG 8: Decent work and economic growth</t>
  </si>
  <si>
    <t>https://youtu.be/7d2omFLDoN8</t>
  </si>
  <si>
    <t>https://digitalx.undp.org/images/solutions/warehouse-receipt-finance-suite.png</t>
  </si>
  <si>
    <t>Yoma</t>
  </si>
  <si>
    <t xml:space="preserve">Supporting the Learning to Earning Journey of Youth Worldwide </t>
  </si>
  <si>
    <t>UNICEF Eastern and Southern Africa Regional Office (ESARO) and Generation Unlimited (GenU)</t>
  </si>
  <si>
    <t>South and East Africa’s youth (15-24 years) make up around 60 % of the total population which is predicted to increase by 42 % in 2030. Many of these young people are not in formal employment and are three times more likely to be unemployed compared to adults. According to the ILO, more than 20 % of 15- to 24-year-olds in Africa are without work. A lack of access to training, insufficient work experience and limited financial resources are just some of the reasons for this. (Self-) Employment however is fundamental for a country’s economic growth and development. While there are many existing programmes and initiatives that have attempted to respond to the unemployment and wellbeing crisis, most of them do not take an integrated and holistic approach.</t>
  </si>
  <si>
    <t xml:space="preserve">Yoma proposes individualised learning to earning pathways that put the youth at the centre, provides and aligns opportunities with their aspirations, potential, and the market demand. Yoma provides free access to (1) high-quality informal learning and employment opportunities and (2) consecutive learning to earning pathways in which youth can navigate in a self-directed and customised manner. </t>
  </si>
  <si>
    <t xml:space="preserve">1,000,000 youths engaged through Yoma related activities. 
61.700 registered users on Yoma Platform (Top 3 performing countries: Nigeria (46.900), Kenya (7400), South Africa (3000).
45.500 youth have completed Yoma opportunities and have gained credentials/certificates.
40,000 youth have been awarded over 8.000.000 digital tokens (Zltos), worth 170.000 USD, as incentives for various goods/services, e.g. airtime on the Yoma Marketplace (for now: Zlto redemption possible in South Africa and Nigeria)
Gender transformative Yoma Pathway has been established in Kenya and Nigeria. Participants earn a professional certificate with Google and Meta. From 4200 participants invited (83% women):
• 270 (81% women) have already completed the Programme. Of women:
o 98% reported that the Programme affirmed them in believing that tech careers are appropriate for females.
o 88% are pursuing further studies or looking for a job relevant to the learning opportunities.
10 youth have secured paid internships within the Yoma ecosystem partners.  
20 Yoma Youth Council members, from whom 50% are female, are actively involved in Yoma’s governance, decision making process and the local implementation of the project. </t>
  </si>
  <si>
    <t>Step 1: Youth navigate to the Yoma site, create a Yoma account with minimal data requirements and fill in a digital CV.
Step 2: Youth navigate to the ‘Opportunities’ section and sign up to an opportunity.
Step 3. Youth are redirected to a respective partner's platform to complete the opportunity.
Step 4: Youth return to the Yoma platform to submit details and evidence of completion for verification.
Step 5: Youth is issued credentials, the opportunity is added to their digital CV, and where applicable, Yoma’s digital Token Zlto is awarded. It can be redeemed for different goods, e.g. airtime.</t>
  </si>
  <si>
    <t>Yoma focusses on promoting different levels of accessibility, including connectivity, digital literacy, aptitude and affordability. To reduce disparities in terms of access to hardware or connectivity, Yoma is building adapted technological solutions that reduce the bandwidth required and/or building on SMS technologies. Following that, a lean Yoma mobile version and an App will be develped. Besides, Yoma offerings convey transferable skills that enable youth to learn, collaborate and communicate effectively and safely online. Lastly, Yoma rewards the completion of offerings with tokens (Zltos), which can be e.g. redeemed for airtime, thereby compensating for the costs arisen due to their engagement on the platform.</t>
  </si>
  <si>
    <t>GIZ, Generation Unlimited, RLabs, Fondation Botnar, Austrian Development Agency, Goodwall, atingi, African Coding Network, Umuzi, University of Geneva, DiDx</t>
  </si>
  <si>
    <t>Nigeria
South Africa
Benin
Côte d'Ivoire
Burundi
Kenya
Uganda
Trinidad and Tobago</t>
  </si>
  <si>
    <t>The Yoma ecosystem is expanding globally, enabled by the technical platform. As part of this expansion, the platform and the offerings are currently being adapted to the local requirements of other country contexts and regions. Localisation in these countries generally include translations, adaptations and contextualisation of the look-and-feel and integrations with other local and regional platforms, partner ecosystems and youth initiatives. The expansion of Yoma is supported by regional Yoma hubs that are currently being established to support other countries with the implementation, e.g. Nigeria as the hub for Western Africa and South Africa as the hub for Southern Africa.</t>
  </si>
  <si>
    <t>India
Serbia
Jamaica
Botswana
Tanzania
Malawi
Ghana
Rwanda
Lesotho
Philippines</t>
  </si>
  <si>
    <t>https://www.yoma.africa/</t>
  </si>
  <si>
    <t>Open Source, Digital Public Good,  Marketplace, Whitelabel, Blockchain, Digital Token, SSI</t>
  </si>
  <si>
    <t>Digital Skills &amp; Literacy, 
Livelihoods, 
Marketplace</t>
  </si>
  <si>
    <t>SDG 8: Decent work and economic growth 
SDG 10: Reduced inequalities 
SDG 17: Partnerships for the goals</t>
  </si>
  <si>
    <t xml:space="preserve">Global </t>
  </si>
  <si>
    <t>https://www.youtube.com/watch?v=bRSjxzFTm78</t>
  </si>
  <si>
    <t>jwedenig@unicef.org</t>
  </si>
  <si>
    <t>Zlto NPC</t>
  </si>
  <si>
    <t xml:space="preserve">Encouraging positive behaviour amongst youths. </t>
  </si>
  <si>
    <t>A platform that uses blockchain technology to increase engagement amongst youths, track positive behaviour via live dashboards and encourage certain behaviour through innovative rewards systems.</t>
  </si>
  <si>
    <t>Zlto NPC  target problem is tackling the unemployment rate especially in South Africa which keeps climbing higher and higher. Now it's currently sitting at 35.3% for the general population and amongst youth it's over 65%. This makes this particular challenge they are solving very relevant to UNDP as it address two of the SDGs namely 1.No Poverty and 8. Decent Work and Economic Growth. There are three key barriers that prevents people from getting job namely lack skills, lack of experience and the cost of finding employment. So this makes Zlto NPC important to ensure that people get access to education which results in skills, encouraging the culture of volunteering to build up work experience and subsidising the cost of finding employment to reduce barriers.</t>
  </si>
  <si>
    <t xml:space="preserve">In South Africa, over 100,000 users have completed 877,595 hours of verified work ( 3M+ beneficiaries and 1.8M+ transactions recorded so far).
Over 1.5M Youth Engagements in Yoma-related Activities and Challenge Opportunities 
Over 250K youths registered in Yoma-related Offerings.
Over 100K youth engagements in personalized learning opportunities. </t>
  </si>
  <si>
    <t xml:space="preserve">Step 1: Partnering with SMME's, NGOs, and governments to incentivize and track positive behaviour amongst young people in order for them to gain skills and work experience. 
Step 2: Unemployed youths register on the Zlto platform. Step 3: Upon registration, they can upload content, can participate in surveys, or complete over 300 nano courses on the platform. 
Step 4: The deeds are verified by either program administrators or a group of super users through a peer review process using smart contracts on the blockchain. When good deeds have been verified they will be allocated points in a form of digital currency called Zlto. 
Step 5: The users can then redeem points accumulated in their wallet to purchase items on the Zlto marketplace from SMMEs and National Vendors who are on the platform. 
Step 6: The impacts and transactions that have been verified are automatically stored and available via the Zlto admin dashboards. </t>
  </si>
  <si>
    <t>The platform is made to be as data-free as possible in order to provide equal access. The platform can also be accessed via a web-based app for those without mobile devices.</t>
  </si>
  <si>
    <t>Innovation Incubator and Accelerator Program (RLabs).</t>
  </si>
  <si>
    <t>South Africa, Nigeria, Tanzania, UK, Kenya.</t>
  </si>
  <si>
    <t>The immediate aim is to continue strengthening existing relationships in the active countries. It then plans to expand to more countries in Africa through the use of APIs with UNICEF which is a strategic partner for the YOMA platform.</t>
  </si>
  <si>
    <t>https://www.zlto.co/</t>
  </si>
  <si>
    <t xml:space="preserve">Open Source, SaaS. </t>
  </si>
  <si>
    <t>Digital Skills &amp; Literacy</t>
  </si>
  <si>
    <t>SDG 1: No poverty, SDG 8: Decent work and economic growth, SDG 17: Partnerships for the goals</t>
  </si>
  <si>
    <t>https://youtu.be/rCzO976p0LM</t>
  </si>
  <si>
    <t>https://digitalx.undp.org/images/solutions/zlto.png</t>
  </si>
  <si>
    <t>Zzapp Malaria</t>
  </si>
  <si>
    <t>An artificial intelligence-based system for planning, executing, and monitoring of large-scale, cost-effective anti-malaria operations</t>
  </si>
  <si>
    <t>Zzapp Malaria considers malaria to be one of the world’s biggest solvable problems. Killing, every year, hundreds of thousands, sickening millions and greatly impeding developing economies, malaria is one of the worst problems in Africa. Nonetheless, malaria has been eliminated after successful operations in many countries, specifically, well resourced countries. A key method in these operations was thorough treatment of the water bodies in which mosquitoes breed. Such operations require significant investment, but completely resolve, rather than merely manage the problem. Zap Malaria developed an artificial intelligence-based system that enables the planning and execution of operations that are highly cost-effective even in Africa’s most challenging conditions.</t>
  </si>
  <si>
    <t>In 2021, in a controlled trial in an urban area in Obuasi, Ghana, covering more than 200,000 people, we reduced the mosquito population by 60% for a cost that was 4% of conventional mosquito removal. In 2022, in a randomized controlled trial in districts with *both urban and rural areas* in SÃ£o TomÃ©, covering more than 130,000 people, we reduced the mosquito population by 67% and malaria prevalence by 40% for a cost that was 20% of conventional mosquito removal.</t>
  </si>
  <si>
    <t>Step 1 - Planning: our artificial intelligence analyzes satellite images to locate houses and areas with high probability of the presence of water bodies, and uses climate data to recommend the best seasonality for launching the operation. Based on the systemâ€™s recommendations, as well as our entomological and epidemiological analysis, we devise a nationwide strategy. Step 2 - Assigning - the system automatically divides the areas that will be treated to â€œchunksâ€ of 1002 meters, and assigns them to field workers. Step 3 - Mapping - field workers use the app to navigate through the areas they were assigned, and map (and sometimes sample) water bodies they locate. Information is uploaded automatically to the system. Step 4 - Treatment - field workers: 1. treat the water bodies that were detected; 2. Spray houses that were recommended by the system; and 3. Place light traps and sugar traps in locations recommended by the system. Data is uploaded automatically to the system. Step 5 - Monitoring - the system flags undertreated areas and/or areas in which reduction of mosquitoes is insufficient.</t>
  </si>
  <si>
    <t>Yes, we deliberately designed our artificial intelligence to include all communities, in all areas. We trained our house-detection algorithm to detect not only modern houses (prevalent, for example, in Ghana) but also traditionally built huts (prevalent, for instance, in Malawi), and develop our app to work well both on less advanced smartphones and in areas with weak internet infrastructure and limited access to power sources. Furthermore, the app uses iconography in addition to text, to make it accessible to low-literacy audiences, and to maximize the efficiency of field workers. We have discovered that for many of our workers the app is a first-time encounter with digital technology, and that the training they receive from us is a significant source of empowerment for them in many additional areas. The app is very user-friendly, so that the average training, even of high-school graduates who lack technological literacy, takes no longer than a few hours. Furthermore, it works on inexpensive phones available in low-income countries, can work offline when in the field, and conserves battery life.</t>
  </si>
  <si>
    <t>Yes. We won first place ($3,000,000) in the IBM Watson XPRIZE AI for Good competition. During the competition, we also received technical support from an IBM Watson team. In addition, we won first prize ($250,000) in the Cisco Global Problem Solver 2021 competition. Finally, we have been chosen by, and received technical support from, Googleâ€™s program for selected impact startups.</t>
  </si>
  <si>
    <t>Ultimately, we aim to work with all countries where malaria is present. Currently, in addition to the countries listed above, we have been in contact with government officials from the malaria program in Rwanda; have met with the vice minister of health of Equatorial Guinea; and, in Kenya, together with the government, we launched a pilot in collaboration with KEMRI and ICIPE (leading local research institutions). Finally, we are working with Goodbye Malaria (an international NGO) in Mozambique and we have proposed a collaboration with ABT Associates for a project in Ethiopia. We continue to expand our activities, and welcome collaboration with governments, NGOs and donors (for example, the President's Malaria Initiative [PMI]). Our target countries are those where malaria poses the heaviest health burden - namely Nigeria, Niger, Chad, Uganda, and DRC. In the mid-term we hope to apply our solution outside of sub-Saharan Africa, to other countries including Guyana and Suriname, as well as Solomon islands, Papua New Guinea, Thailand, India, and Cambodia.</t>
  </si>
  <si>
    <t>zzappmalaria.com</t>
  </si>
  <si>
    <t>Our software is provided as Saas, but our involvement in projects typically includes on-the-ground project management, quality control, training, and other services.</t>
  </si>
  <si>
    <t>SDG 1 : No poverty, SDG 3: Good health and well-being</t>
  </si>
  <si>
    <t>https://www.youtube.com/watch?v=DVCxfV33a8Q</t>
  </si>
  <si>
    <t>https://digitalx.undp.org/images/solutions/zzapp_laptop.jpeg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</si>
</sst>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scheme val="minor"/>
    </font>
    <font>
      <b/>
      <sz val="11"/>
      <color rgb="FF000000"/>
      <name val="Open Sans"/>
    </font>
    <font>
      <sz val="11"/>
      <color theme="1"/>
      <name val="Open Sans"/>
    </font>
    <font>
      <b/>
      <sz val="11"/>
      <color theme="1"/>
      <name val="Open Sans"/>
    </font>
    <font>
      <sz val="11"/>
      <color rgb="FF000000"/>
      <name val="Open Sans"/>
    </font>
    <font>
      <u/>
      <sz val="11"/>
      <color rgb="FF000000"/>
      <name val="Open Sans"/>
    </font>
    <font>
      <u/>
      <sz val="11"/>
      <color rgb="FF0000FF"/>
      <name val="Open Sans"/>
    </font>
    <font>
      <sz val="11"/>
      <color rgb="FF4A4A4A"/>
      <name val="Open Sans"/>
    </font>
    <font>
      <sz val="12"/>
      <color rgb="FF4A4A4A"/>
      <name val="Open Sans"/>
    </font>
    <font>
      <u/>
      <sz val="11"/>
      <color rgb="FF1983CA"/>
      <name val="Open Sans"/>
    </font>
    <font>
      <sz val="12"/>
      <color rgb="FF000000"/>
      <name val="Open Sans"/>
    </font>
    <font>
      <u/>
      <sz val="12"/>
      <color rgb="FF000000"/>
      <name val="Open Sans"/>
    </font>
    <font>
      <u/>
      <sz val="11"/>
      <color rgb="FF0563C1"/>
      <name val="Open Sans"/>
    </font>
    <font>
      <sz val="11"/>
      <color theme="1"/>
      <name val="Calibri"/>
    </font>
    <font>
      <sz val="11"/>
      <color theme="1"/>
      <name val="&quot;Open Sans&quot;"/>
    </font>
    <font>
      <sz val="11"/>
      <color theme="1"/>
      <name val="Arial"/>
    </font>
    <font>
      <u/>
      <sz val="11"/>
      <color theme="1"/>
      <name val="&quot;Open Sans&quot;"/>
    </font>
    <font>
      <u/>
      <sz val="11"/>
      <color rgb="FF0000FF"/>
      <name val="&quot;Open Sans&quot;"/>
    </font>
    <font>
      <sz val="11"/>
      <color rgb="FF4A4A4A"/>
      <name val="&quot;Open Sans&quot;"/>
    </font>
    <font>
      <u/>
      <sz val="11"/>
      <color rgb="FF0563C1"/>
      <name val="&quot;Open Sans&quot;"/>
    </font>
    <font>
      <sz val="11"/>
      <color rgb="FF000000"/>
      <name val="Arial"/>
    </font>
    <font>
      <sz val="9"/>
      <color rgb="FF000000"/>
      <name val="Open Sans"/>
      <family val="2"/>
    </font>
    <font>
      <sz val="9"/>
      <color theme="1"/>
      <name val="&quot;Open Sans&quot;"/>
    </font>
    <font>
      <sz val="9"/>
      <color theme="1"/>
      <name val="Calibri"/>
      <family val="2"/>
    </font>
    <font>
      <sz val="8"/>
      <color rgb="FF000000"/>
      <name val="Open Sans"/>
      <family val="2"/>
    </font>
    <font>
      <sz val="8"/>
      <color theme="1"/>
      <name val="&quot;Open Sans&quot;"/>
    </font>
    <font>
      <sz val="8"/>
      <color theme="1"/>
      <name val="Calibri"/>
      <family val="2"/>
    </font>
    <font>
      <sz val="8"/>
      <color rgb="FF4A4A4A"/>
      <name val="Open Sans"/>
      <family val="2"/>
    </font>
    <font>
      <sz val="8"/>
      <color theme="1"/>
      <name val="Open Sans"/>
      <family val="2"/>
    </font>
    <font>
      <b/>
      <sz val="11"/>
      <color rgb="FF000000"/>
      <name val="Open Sans"/>
      <family val="2"/>
    </font>
    <font>
      <b/>
      <sz val="11"/>
      <color theme="1"/>
      <name val="Arial"/>
      <family val="2"/>
    </font>
    <font>
      <b/>
      <sz val="11"/>
      <color theme="1"/>
      <name val="&quot;Open Sans&quot;"/>
    </font>
    <font>
      <b/>
      <sz val="11"/>
      <color rgb="FF000000"/>
      <name val="Arial"/>
      <family val="2"/>
    </font>
    <font>
      <b/>
      <sz val="11"/>
      <color theme="1"/>
      <name val="Open Sans"/>
      <family val="2"/>
    </font>
    <font>
      <b/>
      <sz val="11"/>
      <color rgb="FF4A4A4A"/>
      <name val="Open Sans"/>
      <family val="2"/>
    </font>
    <font>
      <u/>
      <sz val="11"/>
      <color theme="10"/>
      <name val="Calibri"/>
      <scheme val="minor"/>
    </font>
  </fonts>
  <fills count="7">
    <fill>
      <patternFill patternType="none"/>
    </fill>
    <fill>
      <patternFill patternType="gray125"/>
    </fill>
    <fill>
      <patternFill patternType="solid">
        <fgColor theme="7"/>
        <bgColor theme="7"/>
      </patternFill>
    </fill>
    <fill>
      <patternFill patternType="solid">
        <fgColor rgb="FFCFE2F3"/>
        <bgColor rgb="FFCFE2F3"/>
      </patternFill>
    </fill>
    <fill>
      <patternFill patternType="solid">
        <fgColor rgb="FFB7E1CD"/>
        <bgColor rgb="FFB7E1CD"/>
      </patternFill>
    </fill>
    <fill>
      <patternFill patternType="solid">
        <fgColor theme="0" tint="-4.9989318521683403E-2"/>
        <bgColor rgb="FFB7E1CD"/>
      </patternFill>
    </fill>
    <fill>
      <patternFill patternType="solid">
        <fgColor theme="0" tint="-4.9989318521683403E-2"/>
        <bgColor rgb="FFFFFF00"/>
      </patternFill>
    </fill>
  </fills>
  <borders count="3">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5" fillId="0" borderId="0" applyNumberFormat="0" applyFill="0" applyBorder="0" applyAlignment="0" applyProtection="0"/>
  </cellStyleXfs>
  <cellXfs count="55">
    <xf numFmtId="0" fontId="0" fillId="0" borderId="0" xfId="0"/>
    <xf numFmtId="0" fontId="1" fillId="0" borderId="0" xfId="0" applyFont="1" applyAlignment="1">
      <alignment horizontal="center" vertical="center" wrapText="1"/>
    </xf>
    <xf numFmtId="0" fontId="2" fillId="0" borderId="0" xfId="0" applyFont="1" applyAlignment="1">
      <alignment vertical="center" wrapText="1"/>
    </xf>
    <xf numFmtId="0" fontId="1" fillId="0" borderId="0" xfId="0" applyFont="1" applyAlignment="1">
      <alignment horizontal="left" vertical="center" wrapText="1"/>
    </xf>
    <xf numFmtId="0" fontId="1" fillId="3" borderId="0" xfId="0" applyFont="1" applyFill="1" applyAlignment="1">
      <alignment horizontal="center" vertical="center" wrapText="1"/>
    </xf>
    <xf numFmtId="0" fontId="1" fillId="3" borderId="0" xfId="0" applyFont="1" applyFill="1" applyAlignment="1">
      <alignment horizontal="left" vertical="center" wrapText="1"/>
    </xf>
    <xf numFmtId="0" fontId="3" fillId="0" borderId="0" xfId="0" applyFont="1" applyAlignment="1">
      <alignment vertical="center" wrapText="1"/>
    </xf>
    <xf numFmtId="0" fontId="4" fillId="4" borderId="0" xfId="0" applyFont="1" applyFill="1" applyAlignment="1">
      <alignment horizontal="left" vertical="top" wrapText="1"/>
    </xf>
    <xf numFmtId="0" fontId="4" fillId="2" borderId="0" xfId="0" applyFont="1" applyFill="1" applyAlignment="1">
      <alignment horizontal="left" vertical="top" wrapText="1"/>
    </xf>
    <xf numFmtId="0" fontId="6" fillId="4" borderId="0" xfId="0" applyFont="1" applyFill="1" applyAlignment="1">
      <alignment horizontal="left" vertical="top" wrapText="1"/>
    </xf>
    <xf numFmtId="0" fontId="2" fillId="4" borderId="0" xfId="0" applyFont="1" applyFill="1" applyAlignment="1">
      <alignment horizontal="left" vertical="top" wrapText="1"/>
    </xf>
    <xf numFmtId="0" fontId="5" fillId="4" borderId="0" xfId="0" applyFont="1" applyFill="1" applyAlignment="1">
      <alignment horizontal="left" vertical="top" wrapText="1"/>
    </xf>
    <xf numFmtId="0" fontId="4" fillId="4" borderId="0" xfId="0" applyFont="1" applyFill="1" applyAlignment="1">
      <alignment horizontal="left" vertical="top"/>
    </xf>
    <xf numFmtId="0" fontId="12" fillId="4" borderId="0" xfId="0" applyFont="1" applyFill="1" applyAlignment="1">
      <alignment horizontal="left" vertical="top" wrapText="1"/>
    </xf>
    <xf numFmtId="0" fontId="4" fillId="4" borderId="2" xfId="0" applyFont="1" applyFill="1" applyBorder="1" applyAlignment="1">
      <alignment horizontal="left" vertical="top" wrapText="1"/>
    </xf>
    <xf numFmtId="0" fontId="7" fillId="4" borderId="0" xfId="0" applyFont="1" applyFill="1" applyAlignment="1">
      <alignment horizontal="left" vertical="top" wrapText="1"/>
    </xf>
    <xf numFmtId="3" fontId="4" fillId="4" borderId="0" xfId="0" applyNumberFormat="1" applyFont="1" applyFill="1" applyAlignment="1">
      <alignment horizontal="left" vertical="top" wrapText="1"/>
    </xf>
    <xf numFmtId="0" fontId="13" fillId="4" borderId="0" xfId="0" applyFont="1" applyFill="1" applyAlignment="1">
      <alignment horizontal="left" vertical="top"/>
    </xf>
    <xf numFmtId="0" fontId="13" fillId="0" borderId="0" xfId="0" applyFont="1" applyAlignment="1">
      <alignment horizontal="left" vertical="top"/>
    </xf>
    <xf numFmtId="0" fontId="15" fillId="4" borderId="0" xfId="0" applyFont="1" applyFill="1" applyAlignment="1">
      <alignment horizontal="left" vertical="top" wrapText="1"/>
    </xf>
    <xf numFmtId="0" fontId="14" fillId="4" borderId="0" xfId="0" applyFont="1" applyFill="1" applyAlignment="1">
      <alignment horizontal="left" vertical="top" wrapText="1"/>
    </xf>
    <xf numFmtId="0" fontId="17" fillId="4" borderId="0" xfId="0" applyFont="1" applyFill="1" applyAlignment="1">
      <alignment horizontal="left" vertical="top" wrapText="1"/>
    </xf>
    <xf numFmtId="0" fontId="19" fillId="4" borderId="0" xfId="0" applyFont="1" applyFill="1" applyAlignment="1">
      <alignment horizontal="left" vertical="top" wrapText="1"/>
    </xf>
    <xf numFmtId="3" fontId="14" fillId="4" borderId="0" xfId="0" applyNumberFormat="1" applyFont="1" applyFill="1" applyAlignment="1">
      <alignment horizontal="left" vertical="top" wrapText="1"/>
    </xf>
    <xf numFmtId="0" fontId="18" fillId="4" borderId="0" xfId="0" applyFont="1" applyFill="1" applyAlignment="1">
      <alignment horizontal="left" vertical="top" wrapText="1"/>
    </xf>
    <xf numFmtId="0" fontId="10" fillId="4" borderId="0" xfId="0" applyFont="1" applyFill="1" applyAlignment="1">
      <alignment horizontal="left" vertical="top" wrapText="1"/>
    </xf>
    <xf numFmtId="0" fontId="11" fillId="4" borderId="0" xfId="0" applyFont="1" applyFill="1" applyAlignment="1">
      <alignment horizontal="left" vertical="top" wrapText="1"/>
    </xf>
    <xf numFmtId="0" fontId="9" fillId="4" borderId="0" xfId="0" applyFont="1" applyFill="1" applyAlignment="1">
      <alignment horizontal="left" vertical="top" wrapText="1"/>
    </xf>
    <xf numFmtId="0" fontId="8" fillId="4" borderId="0" xfId="0" applyFont="1" applyFill="1" applyAlignment="1">
      <alignment horizontal="left" vertical="top" wrapText="1"/>
    </xf>
    <xf numFmtId="0" fontId="16" fillId="4" borderId="0" xfId="0" applyFont="1" applyFill="1" applyAlignment="1">
      <alignment horizontal="left" vertical="top" wrapText="1"/>
    </xf>
    <xf numFmtId="1" fontId="0" fillId="0" borderId="0" xfId="0" applyNumberFormat="1"/>
    <xf numFmtId="0" fontId="21" fillId="4" borderId="0" xfId="0" applyFont="1" applyFill="1" applyAlignment="1">
      <alignment horizontal="left" vertical="top" wrapText="1"/>
    </xf>
    <xf numFmtId="0" fontId="22" fillId="4" borderId="0" xfId="0" applyFont="1" applyFill="1" applyAlignment="1">
      <alignment horizontal="left" vertical="top" wrapText="1"/>
    </xf>
    <xf numFmtId="0" fontId="23" fillId="4" borderId="0" xfId="0" applyFont="1" applyFill="1" applyAlignment="1">
      <alignment horizontal="left" vertical="top"/>
    </xf>
    <xf numFmtId="0" fontId="24" fillId="4" borderId="0" xfId="0" applyFont="1" applyFill="1" applyAlignment="1">
      <alignment horizontal="left" vertical="top" wrapText="1"/>
    </xf>
    <xf numFmtId="0" fontId="24" fillId="4" borderId="1" xfId="0" applyFont="1" applyFill="1" applyBorder="1" applyAlignment="1">
      <alignment horizontal="left" vertical="top" wrapText="1"/>
    </xf>
    <xf numFmtId="0" fontId="25" fillId="4" borderId="0" xfId="0" applyFont="1" applyFill="1" applyAlignment="1">
      <alignment horizontal="left" vertical="top" wrapText="1"/>
    </xf>
    <xf numFmtId="0" fontId="26" fillId="4" borderId="0" xfId="0" applyFont="1" applyFill="1" applyAlignment="1">
      <alignment horizontal="left" vertical="top"/>
    </xf>
    <xf numFmtId="0" fontId="26" fillId="4" borderId="0" xfId="0" applyFont="1" applyFill="1" applyAlignment="1">
      <alignment horizontal="left" vertical="top" wrapText="1"/>
    </xf>
    <xf numFmtId="0" fontId="27" fillId="4" borderId="0" xfId="0" applyFont="1" applyFill="1" applyAlignment="1">
      <alignment horizontal="left" vertical="top" wrapText="1"/>
    </xf>
    <xf numFmtId="0" fontId="28" fillId="4" borderId="0" xfId="0" applyFont="1" applyFill="1" applyAlignment="1">
      <alignment horizontal="left" vertical="top" wrapText="1"/>
    </xf>
    <xf numFmtId="0" fontId="24" fillId="4" borderId="2" xfId="0" applyFont="1" applyFill="1" applyBorder="1" applyAlignment="1">
      <alignment horizontal="left" vertical="top" wrapText="1"/>
    </xf>
    <xf numFmtId="0" fontId="25" fillId="4" borderId="2" xfId="0" applyFont="1" applyFill="1" applyBorder="1" applyAlignment="1">
      <alignment horizontal="left" vertical="top" wrapText="1"/>
    </xf>
    <xf numFmtId="0" fontId="29" fillId="0" borderId="0" xfId="0" applyFont="1" applyAlignment="1">
      <alignment horizontal="center" vertical="center" wrapText="1"/>
    </xf>
    <xf numFmtId="0" fontId="29" fillId="5" borderId="0" xfId="0" applyFont="1" applyFill="1" applyAlignment="1">
      <alignment horizontal="left" vertical="top" wrapText="1"/>
    </xf>
    <xf numFmtId="0" fontId="4" fillId="5" borderId="0" xfId="0" applyFont="1" applyFill="1" applyAlignment="1">
      <alignment horizontal="left" vertical="top" wrapText="1"/>
    </xf>
    <xf numFmtId="0" fontId="30" fillId="5" borderId="0" xfId="0" applyFont="1" applyFill="1" applyAlignment="1">
      <alignment horizontal="left" vertical="top" wrapText="1"/>
    </xf>
    <xf numFmtId="0" fontId="15" fillId="5" borderId="0" xfId="0" applyFont="1" applyFill="1" applyAlignment="1">
      <alignment horizontal="left" vertical="top" wrapText="1"/>
    </xf>
    <xf numFmtId="0" fontId="31" fillId="5" borderId="0" xfId="0" applyFont="1" applyFill="1" applyAlignment="1">
      <alignment horizontal="left" vertical="top" wrapText="1"/>
    </xf>
    <xf numFmtId="0" fontId="32" fillId="5" borderId="0" xfId="0" applyFont="1" applyFill="1" applyAlignment="1">
      <alignment horizontal="left" vertical="top" wrapText="1"/>
    </xf>
    <xf numFmtId="0" fontId="20" fillId="5" borderId="0" xfId="0" applyFont="1" applyFill="1" applyAlignment="1">
      <alignment horizontal="left" vertical="top" wrapText="1"/>
    </xf>
    <xf numFmtId="0" fontId="33" fillId="5" borderId="0" xfId="0" applyFont="1" applyFill="1" applyAlignment="1">
      <alignment horizontal="left" vertical="top" wrapText="1"/>
    </xf>
    <xf numFmtId="0" fontId="34" fillId="5" borderId="0" xfId="0" applyFont="1" applyFill="1" applyAlignment="1">
      <alignment horizontal="left" vertical="top" wrapText="1"/>
    </xf>
    <xf numFmtId="0" fontId="15" fillId="6" borderId="0" xfId="0" applyFont="1" applyFill="1" applyAlignment="1">
      <alignment horizontal="left" vertical="top" wrapText="1"/>
    </xf>
    <xf numFmtId="0" fontId="35" fillId="4" borderId="0" xfId="1" applyFill="1" applyAlignment="1">
      <alignment horizontal="left" vertical="top" wrapText="1"/>
    </xf>
  </cellXfs>
  <cellStyles count="2">
    <cellStyle name="Hyperlink" xfId="1" builtinId="8"/>
    <cellStyle name="Normal" xfId="0" builtinId="0"/>
  </cellStyles>
  <dxfs count="26">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alignment horizontal="left" vertical="top" textRotation="0"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rgb="FFB7E1CD"/>
          <bgColor rgb="FFB7E1CD"/>
        </patternFill>
      </fill>
      <alignment horizontal="left" vertical="top" textRotation="0"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alignment horizontal="left" vertical="top" textRotation="0"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quot;Open Sans&quot;"/>
        <scheme val="none"/>
      </font>
      <fill>
        <patternFill patternType="solid">
          <fgColor rgb="FFB7E1CD"/>
          <bgColor rgb="FFB7E1CD"/>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
      <font>
        <color rgb="FF000000"/>
        <name val="Open Sans"/>
        <scheme val="none"/>
      </font>
      <fill>
        <patternFill patternType="solid">
          <fgColor theme="7"/>
          <bgColor theme="7"/>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B7E1CD"/>
          <bgColor theme="0" tint="-4.9989318521683403E-2"/>
        </patternFill>
      </fill>
      <alignment horizontal="left" vertical="top" textRotation="0" wrapText="1" indent="0" justifyLastLine="0" shrinkToFit="0" readingOrder="0"/>
    </dxf>
    <dxf>
      <font>
        <b/>
        <i val="0"/>
        <strike val="0"/>
        <condense val="0"/>
        <extend val="0"/>
        <outline val="0"/>
        <shadow val="0"/>
        <u val="none"/>
        <vertAlign val="baseline"/>
        <sz val="11"/>
        <color theme="1"/>
        <name val="Arial"/>
        <scheme val="none"/>
      </font>
      <fill>
        <patternFill patternType="solid">
          <fgColor rgb="FFB7E1CD"/>
          <bgColor theme="0" tint="-4.9989318521683403E-2"/>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quot;Open Sans&quot;"/>
        <scheme val="none"/>
      </font>
      <fill>
        <patternFill patternType="solid">
          <fgColor rgb="FFB7E1CD"/>
          <bgColor rgb="FFB7E1CD"/>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jpe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89</xdr:row>
      <xdr:rowOff>0</xdr:rowOff>
    </xdr:from>
    <xdr:ext cx="1533525" cy="952500"/>
    <xdr:pic>
      <xdr:nvPicPr>
        <xdr:cNvPr id="103" name="image46.png">
          <a:extLst>
            <a:ext uri="{FF2B5EF4-FFF2-40B4-BE49-F238E27FC236}">
              <a16:creationId xmlns:a16="http://schemas.microsoft.com/office/drawing/2014/main" id="{41FDC923-E38D-4103-94D6-C47DEF26D848}"/>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84245174"/>
          <a:ext cx="1533525" cy="952500"/>
        </a:xfrm>
        <a:prstGeom prst="rect">
          <a:avLst/>
        </a:prstGeom>
        <a:noFill/>
      </xdr:spPr>
    </xdr:pic>
    <xdr:clientData fLocksWithSheet="0"/>
  </xdr:oneCellAnchor>
  <xdr:oneCellAnchor>
    <xdr:from>
      <xdr:col>2</xdr:col>
      <xdr:colOff>0</xdr:colOff>
      <xdr:row>51</xdr:row>
      <xdr:rowOff>0</xdr:rowOff>
    </xdr:from>
    <xdr:ext cx="1905000" cy="952500"/>
    <xdr:pic>
      <xdr:nvPicPr>
        <xdr:cNvPr id="104" name="image50.png">
          <a:extLst>
            <a:ext uri="{FF2B5EF4-FFF2-40B4-BE49-F238E27FC236}">
              <a16:creationId xmlns:a16="http://schemas.microsoft.com/office/drawing/2014/main" id="{2C7FC544-5B08-4220-ACDB-BA23852932A5}"/>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47945261"/>
          <a:ext cx="1905000" cy="952500"/>
        </a:xfrm>
        <a:prstGeom prst="rect">
          <a:avLst/>
        </a:prstGeom>
        <a:noFill/>
      </xdr:spPr>
    </xdr:pic>
    <xdr:clientData fLocksWithSheet="0"/>
  </xdr:oneCellAnchor>
  <xdr:oneCellAnchor>
    <xdr:from>
      <xdr:col>2</xdr:col>
      <xdr:colOff>0</xdr:colOff>
      <xdr:row>93</xdr:row>
      <xdr:rowOff>0</xdr:rowOff>
    </xdr:from>
    <xdr:ext cx="1628775" cy="952500"/>
    <xdr:pic>
      <xdr:nvPicPr>
        <xdr:cNvPr id="105" name="image52.png">
          <a:extLst>
            <a:ext uri="{FF2B5EF4-FFF2-40B4-BE49-F238E27FC236}">
              <a16:creationId xmlns:a16="http://schemas.microsoft.com/office/drawing/2014/main" id="{689B79F0-82E4-4318-A881-BD99EEAFD32A}"/>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88066217"/>
          <a:ext cx="1628775" cy="952500"/>
        </a:xfrm>
        <a:prstGeom prst="rect">
          <a:avLst/>
        </a:prstGeom>
        <a:noFill/>
      </xdr:spPr>
    </xdr:pic>
    <xdr:clientData fLocksWithSheet="0"/>
  </xdr:oneCellAnchor>
  <xdr:oneCellAnchor>
    <xdr:from>
      <xdr:col>2</xdr:col>
      <xdr:colOff>0</xdr:colOff>
      <xdr:row>84</xdr:row>
      <xdr:rowOff>0</xdr:rowOff>
    </xdr:from>
    <xdr:ext cx="1666875" cy="952500"/>
    <xdr:pic>
      <xdr:nvPicPr>
        <xdr:cNvPr id="106" name="image48.png">
          <a:extLst>
            <a:ext uri="{FF2B5EF4-FFF2-40B4-BE49-F238E27FC236}">
              <a16:creationId xmlns:a16="http://schemas.microsoft.com/office/drawing/2014/main" id="{21971FEA-731F-4F0B-9FFC-266A9C959A77}"/>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79468870"/>
          <a:ext cx="1666875" cy="952500"/>
        </a:xfrm>
        <a:prstGeom prst="rect">
          <a:avLst/>
        </a:prstGeom>
        <a:noFill/>
      </xdr:spPr>
    </xdr:pic>
    <xdr:clientData fLocksWithSheet="0"/>
  </xdr:oneCellAnchor>
  <xdr:oneCellAnchor>
    <xdr:from>
      <xdr:col>2</xdr:col>
      <xdr:colOff>0</xdr:colOff>
      <xdr:row>44</xdr:row>
      <xdr:rowOff>0</xdr:rowOff>
    </xdr:from>
    <xdr:ext cx="1724025" cy="952500"/>
    <xdr:pic>
      <xdr:nvPicPr>
        <xdr:cNvPr id="107" name="image43.png">
          <a:extLst>
            <a:ext uri="{FF2B5EF4-FFF2-40B4-BE49-F238E27FC236}">
              <a16:creationId xmlns:a16="http://schemas.microsoft.com/office/drawing/2014/main" id="{1D43450B-9805-4ACC-9489-6587757BDCA4}"/>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41258435"/>
          <a:ext cx="1724025" cy="952500"/>
        </a:xfrm>
        <a:prstGeom prst="rect">
          <a:avLst/>
        </a:prstGeom>
        <a:noFill/>
      </xdr:spPr>
    </xdr:pic>
    <xdr:clientData fLocksWithSheet="0"/>
  </xdr:oneCellAnchor>
  <xdr:oneCellAnchor>
    <xdr:from>
      <xdr:col>2</xdr:col>
      <xdr:colOff>0</xdr:colOff>
      <xdr:row>78</xdr:row>
      <xdr:rowOff>0</xdr:rowOff>
    </xdr:from>
    <xdr:ext cx="1714500" cy="952500"/>
    <xdr:pic>
      <xdr:nvPicPr>
        <xdr:cNvPr id="108" name="image1.png">
          <a:extLst>
            <a:ext uri="{FF2B5EF4-FFF2-40B4-BE49-F238E27FC236}">
              <a16:creationId xmlns:a16="http://schemas.microsoft.com/office/drawing/2014/main" id="{FC8BD103-22A8-4E9D-AA14-81E3C076CDC9}"/>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73737304"/>
          <a:ext cx="1714500" cy="952500"/>
        </a:xfrm>
        <a:prstGeom prst="rect">
          <a:avLst/>
        </a:prstGeom>
        <a:noFill/>
      </xdr:spPr>
    </xdr:pic>
    <xdr:clientData fLocksWithSheet="0"/>
  </xdr:oneCellAnchor>
  <xdr:oneCellAnchor>
    <xdr:from>
      <xdr:col>2</xdr:col>
      <xdr:colOff>0</xdr:colOff>
      <xdr:row>74</xdr:row>
      <xdr:rowOff>0</xdr:rowOff>
    </xdr:from>
    <xdr:ext cx="1752600" cy="952500"/>
    <xdr:pic>
      <xdr:nvPicPr>
        <xdr:cNvPr id="109" name="image12.png">
          <a:extLst>
            <a:ext uri="{FF2B5EF4-FFF2-40B4-BE49-F238E27FC236}">
              <a16:creationId xmlns:a16="http://schemas.microsoft.com/office/drawing/2014/main" id="{F8CE872A-5809-4DA2-A0DD-D9A1F5272F3E}"/>
            </a:ext>
          </a:extLst>
        </xdr:cNvPr>
        <xdr:cNvPicPr preferRelativeResize="0"/>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69916261"/>
          <a:ext cx="1752600" cy="952500"/>
        </a:xfrm>
        <a:prstGeom prst="rect">
          <a:avLst/>
        </a:prstGeom>
        <a:noFill/>
      </xdr:spPr>
    </xdr:pic>
    <xdr:clientData fLocksWithSheet="0"/>
  </xdr:oneCellAnchor>
  <xdr:oneCellAnchor>
    <xdr:from>
      <xdr:col>2</xdr:col>
      <xdr:colOff>0</xdr:colOff>
      <xdr:row>2</xdr:row>
      <xdr:rowOff>0</xdr:rowOff>
    </xdr:from>
    <xdr:ext cx="1628775" cy="952500"/>
    <xdr:pic>
      <xdr:nvPicPr>
        <xdr:cNvPr id="110" name="image42.png">
          <a:extLst>
            <a:ext uri="{FF2B5EF4-FFF2-40B4-BE49-F238E27FC236}">
              <a16:creationId xmlns:a16="http://schemas.microsoft.com/office/drawing/2014/main" id="{DA8AC237-3731-4738-B20B-47717652E3DE}"/>
            </a:ext>
          </a:extLst>
        </xdr:cNvPr>
        <xdr:cNvPicPr preferRelativeResize="0"/>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1137478"/>
          <a:ext cx="1628775" cy="952500"/>
        </a:xfrm>
        <a:prstGeom prst="rect">
          <a:avLst/>
        </a:prstGeom>
        <a:noFill/>
      </xdr:spPr>
    </xdr:pic>
    <xdr:clientData fLocksWithSheet="0"/>
  </xdr:oneCellAnchor>
  <xdr:oneCellAnchor>
    <xdr:from>
      <xdr:col>2</xdr:col>
      <xdr:colOff>0</xdr:colOff>
      <xdr:row>87</xdr:row>
      <xdr:rowOff>0</xdr:rowOff>
    </xdr:from>
    <xdr:ext cx="1885950" cy="952500"/>
    <xdr:pic>
      <xdr:nvPicPr>
        <xdr:cNvPr id="111" name="image6.png">
          <a:extLst>
            <a:ext uri="{FF2B5EF4-FFF2-40B4-BE49-F238E27FC236}">
              <a16:creationId xmlns:a16="http://schemas.microsoft.com/office/drawing/2014/main" id="{30674718-049C-442F-8E19-58962FED1BB9}"/>
            </a:ext>
          </a:extLst>
        </xdr:cNvPr>
        <xdr:cNvPicPr preferRelativeResize="0"/>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82334652"/>
          <a:ext cx="1885950" cy="952500"/>
        </a:xfrm>
        <a:prstGeom prst="rect">
          <a:avLst/>
        </a:prstGeom>
        <a:noFill/>
      </xdr:spPr>
    </xdr:pic>
    <xdr:clientData fLocksWithSheet="0"/>
  </xdr:oneCellAnchor>
  <xdr:oneCellAnchor>
    <xdr:from>
      <xdr:col>2</xdr:col>
      <xdr:colOff>0</xdr:colOff>
      <xdr:row>17</xdr:row>
      <xdr:rowOff>0</xdr:rowOff>
    </xdr:from>
    <xdr:ext cx="1981200" cy="942975"/>
    <xdr:pic>
      <xdr:nvPicPr>
        <xdr:cNvPr id="112" name="image11.png">
          <a:extLst>
            <a:ext uri="{FF2B5EF4-FFF2-40B4-BE49-F238E27FC236}">
              <a16:creationId xmlns:a16="http://schemas.microsoft.com/office/drawing/2014/main" id="{4A20EEFE-EDDA-4E22-BCB3-238AC7192983}"/>
            </a:ext>
          </a:extLst>
        </xdr:cNvPr>
        <xdr:cNvPicPr preferRelativeResize="0"/>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15466391"/>
          <a:ext cx="1981200" cy="942975"/>
        </a:xfrm>
        <a:prstGeom prst="rect">
          <a:avLst/>
        </a:prstGeom>
        <a:noFill/>
      </xdr:spPr>
    </xdr:pic>
    <xdr:clientData fLocksWithSheet="0"/>
  </xdr:oneCellAnchor>
  <xdr:oneCellAnchor>
    <xdr:from>
      <xdr:col>2</xdr:col>
      <xdr:colOff>0</xdr:colOff>
      <xdr:row>5</xdr:row>
      <xdr:rowOff>0</xdr:rowOff>
    </xdr:from>
    <xdr:ext cx="1609725" cy="952500"/>
    <xdr:pic>
      <xdr:nvPicPr>
        <xdr:cNvPr id="113" name="image9.png">
          <a:extLst>
            <a:ext uri="{FF2B5EF4-FFF2-40B4-BE49-F238E27FC236}">
              <a16:creationId xmlns:a16="http://schemas.microsoft.com/office/drawing/2014/main" id="{16FB8A88-9BEE-4726-BFFB-9217AECF8F76}"/>
            </a:ext>
          </a:extLst>
        </xdr:cNvPr>
        <xdr:cNvPicPr preferRelativeResize="0"/>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4003261"/>
          <a:ext cx="1609725" cy="952500"/>
        </a:xfrm>
        <a:prstGeom prst="rect">
          <a:avLst/>
        </a:prstGeom>
        <a:noFill/>
      </xdr:spPr>
    </xdr:pic>
    <xdr:clientData fLocksWithSheet="0"/>
  </xdr:oneCellAnchor>
  <xdr:oneCellAnchor>
    <xdr:from>
      <xdr:col>2</xdr:col>
      <xdr:colOff>0</xdr:colOff>
      <xdr:row>86</xdr:row>
      <xdr:rowOff>0</xdr:rowOff>
    </xdr:from>
    <xdr:ext cx="1628775" cy="952500"/>
    <xdr:pic>
      <xdr:nvPicPr>
        <xdr:cNvPr id="114" name="image65.png">
          <a:extLst>
            <a:ext uri="{FF2B5EF4-FFF2-40B4-BE49-F238E27FC236}">
              <a16:creationId xmlns:a16="http://schemas.microsoft.com/office/drawing/2014/main" id="{38A4EF8F-40A8-45FE-814F-438606EDD142}"/>
            </a:ext>
          </a:extLst>
        </xdr:cNvPr>
        <xdr:cNvPicPr preferRelativeResize="0"/>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81379391"/>
          <a:ext cx="1628775" cy="952500"/>
        </a:xfrm>
        <a:prstGeom prst="rect">
          <a:avLst/>
        </a:prstGeom>
        <a:noFill/>
      </xdr:spPr>
    </xdr:pic>
    <xdr:clientData fLocksWithSheet="0"/>
  </xdr:oneCellAnchor>
  <xdr:oneCellAnchor>
    <xdr:from>
      <xdr:col>2</xdr:col>
      <xdr:colOff>0</xdr:colOff>
      <xdr:row>47</xdr:row>
      <xdr:rowOff>0</xdr:rowOff>
    </xdr:from>
    <xdr:ext cx="1619250" cy="952500"/>
    <xdr:pic>
      <xdr:nvPicPr>
        <xdr:cNvPr id="115" name="image3.png">
          <a:extLst>
            <a:ext uri="{FF2B5EF4-FFF2-40B4-BE49-F238E27FC236}">
              <a16:creationId xmlns:a16="http://schemas.microsoft.com/office/drawing/2014/main" id="{6C9A9970-116C-4023-B0FA-8FDA3BE78034}"/>
            </a:ext>
          </a:extLst>
        </xdr:cNvPr>
        <xdr:cNvPicPr preferRelativeResize="0"/>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44124217"/>
          <a:ext cx="1619250" cy="952500"/>
        </a:xfrm>
        <a:prstGeom prst="rect">
          <a:avLst/>
        </a:prstGeom>
        <a:noFill/>
      </xdr:spPr>
    </xdr:pic>
    <xdr:clientData fLocksWithSheet="0"/>
  </xdr:oneCellAnchor>
  <xdr:oneCellAnchor>
    <xdr:from>
      <xdr:col>2</xdr:col>
      <xdr:colOff>0</xdr:colOff>
      <xdr:row>77</xdr:row>
      <xdr:rowOff>0</xdr:rowOff>
    </xdr:from>
    <xdr:ext cx="1885950" cy="952500"/>
    <xdr:pic>
      <xdr:nvPicPr>
        <xdr:cNvPr id="116" name="image10.png">
          <a:extLst>
            <a:ext uri="{FF2B5EF4-FFF2-40B4-BE49-F238E27FC236}">
              <a16:creationId xmlns:a16="http://schemas.microsoft.com/office/drawing/2014/main" id="{B354DBA3-7C85-4AA3-8380-DC5B0C9F82F5}"/>
            </a:ext>
          </a:extLst>
        </xdr:cNvPr>
        <xdr:cNvPicPr preferRelativeResize="0"/>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72782043"/>
          <a:ext cx="1885950" cy="952500"/>
        </a:xfrm>
        <a:prstGeom prst="rect">
          <a:avLst/>
        </a:prstGeom>
        <a:noFill/>
      </xdr:spPr>
    </xdr:pic>
    <xdr:clientData fLocksWithSheet="0"/>
  </xdr:oneCellAnchor>
  <xdr:oneCellAnchor>
    <xdr:from>
      <xdr:col>2</xdr:col>
      <xdr:colOff>0</xdr:colOff>
      <xdr:row>48</xdr:row>
      <xdr:rowOff>0</xdr:rowOff>
    </xdr:from>
    <xdr:ext cx="1895475" cy="952500"/>
    <xdr:pic>
      <xdr:nvPicPr>
        <xdr:cNvPr id="117" name="image4.png">
          <a:extLst>
            <a:ext uri="{FF2B5EF4-FFF2-40B4-BE49-F238E27FC236}">
              <a16:creationId xmlns:a16="http://schemas.microsoft.com/office/drawing/2014/main" id="{6FDE0C1A-562E-485B-8BA9-BA9D091121B9}"/>
            </a:ext>
          </a:extLst>
        </xdr:cNvPr>
        <xdr:cNvPicPr preferRelativeResize="0"/>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45079478"/>
          <a:ext cx="1895475" cy="952500"/>
        </a:xfrm>
        <a:prstGeom prst="rect">
          <a:avLst/>
        </a:prstGeom>
        <a:noFill/>
      </xdr:spPr>
    </xdr:pic>
    <xdr:clientData fLocksWithSheet="0"/>
  </xdr:oneCellAnchor>
  <xdr:oneCellAnchor>
    <xdr:from>
      <xdr:col>2</xdr:col>
      <xdr:colOff>0</xdr:colOff>
      <xdr:row>82</xdr:row>
      <xdr:rowOff>0</xdr:rowOff>
    </xdr:from>
    <xdr:ext cx="1885950" cy="952500"/>
    <xdr:pic>
      <xdr:nvPicPr>
        <xdr:cNvPr id="118" name="image2.png">
          <a:extLst>
            <a:ext uri="{FF2B5EF4-FFF2-40B4-BE49-F238E27FC236}">
              <a16:creationId xmlns:a16="http://schemas.microsoft.com/office/drawing/2014/main" id="{EAFF98C2-EF1C-40E5-85B2-7F5A31EFDD7A}"/>
            </a:ext>
          </a:extLst>
        </xdr:cNvPr>
        <xdr:cNvPicPr preferRelativeResize="0"/>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77558348"/>
          <a:ext cx="1885950" cy="952500"/>
        </a:xfrm>
        <a:prstGeom prst="rect">
          <a:avLst/>
        </a:prstGeom>
        <a:noFill/>
      </xdr:spPr>
    </xdr:pic>
    <xdr:clientData fLocksWithSheet="0"/>
  </xdr:oneCellAnchor>
  <xdr:oneCellAnchor>
    <xdr:from>
      <xdr:col>2</xdr:col>
      <xdr:colOff>0</xdr:colOff>
      <xdr:row>53</xdr:row>
      <xdr:rowOff>0</xdr:rowOff>
    </xdr:from>
    <xdr:ext cx="1876425" cy="952500"/>
    <xdr:pic>
      <xdr:nvPicPr>
        <xdr:cNvPr id="119" name="image5.png">
          <a:extLst>
            <a:ext uri="{FF2B5EF4-FFF2-40B4-BE49-F238E27FC236}">
              <a16:creationId xmlns:a16="http://schemas.microsoft.com/office/drawing/2014/main" id="{B62FD42B-BFCB-49AE-A796-2C8A3C016034}"/>
            </a:ext>
          </a:extLst>
        </xdr:cNvPr>
        <xdr:cNvPicPr preferRelativeResize="0"/>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49855783"/>
          <a:ext cx="1876425" cy="952500"/>
        </a:xfrm>
        <a:prstGeom prst="rect">
          <a:avLst/>
        </a:prstGeom>
        <a:noFill/>
      </xdr:spPr>
    </xdr:pic>
    <xdr:clientData fLocksWithSheet="0"/>
  </xdr:oneCellAnchor>
  <xdr:oneCellAnchor>
    <xdr:from>
      <xdr:col>2</xdr:col>
      <xdr:colOff>0</xdr:colOff>
      <xdr:row>8</xdr:row>
      <xdr:rowOff>0</xdr:rowOff>
    </xdr:from>
    <xdr:ext cx="1981200" cy="914400"/>
    <xdr:pic>
      <xdr:nvPicPr>
        <xdr:cNvPr id="120" name="image55.png">
          <a:extLst>
            <a:ext uri="{FF2B5EF4-FFF2-40B4-BE49-F238E27FC236}">
              <a16:creationId xmlns:a16="http://schemas.microsoft.com/office/drawing/2014/main" id="{9322149A-BE7B-4DA8-8347-442DC0136899}"/>
            </a:ext>
          </a:extLst>
        </xdr:cNvPr>
        <xdr:cNvPicPr preferRelativeResize="0"/>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6869043"/>
          <a:ext cx="1981200" cy="914400"/>
        </a:xfrm>
        <a:prstGeom prst="rect">
          <a:avLst/>
        </a:prstGeom>
        <a:noFill/>
      </xdr:spPr>
    </xdr:pic>
    <xdr:clientData fLocksWithSheet="0"/>
  </xdr:oneCellAnchor>
  <xdr:oneCellAnchor>
    <xdr:from>
      <xdr:col>2</xdr:col>
      <xdr:colOff>0</xdr:colOff>
      <xdr:row>35</xdr:row>
      <xdr:rowOff>0</xdr:rowOff>
    </xdr:from>
    <xdr:ext cx="1914525" cy="952500"/>
    <xdr:pic>
      <xdr:nvPicPr>
        <xdr:cNvPr id="121" name="image27.png">
          <a:extLst>
            <a:ext uri="{FF2B5EF4-FFF2-40B4-BE49-F238E27FC236}">
              <a16:creationId xmlns:a16="http://schemas.microsoft.com/office/drawing/2014/main" id="{0443CC3D-ECFF-4BF9-8F5D-D6303D72C3AC}"/>
            </a:ext>
          </a:extLst>
        </xdr:cNvPr>
        <xdr:cNvPicPr preferRelativeResize="0"/>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0" y="32661087"/>
          <a:ext cx="1914525" cy="952500"/>
        </a:xfrm>
        <a:prstGeom prst="rect">
          <a:avLst/>
        </a:prstGeom>
        <a:noFill/>
      </xdr:spPr>
    </xdr:pic>
    <xdr:clientData fLocksWithSheet="0"/>
  </xdr:oneCellAnchor>
  <xdr:oneCellAnchor>
    <xdr:from>
      <xdr:col>2</xdr:col>
      <xdr:colOff>0</xdr:colOff>
      <xdr:row>37</xdr:row>
      <xdr:rowOff>0</xdr:rowOff>
    </xdr:from>
    <xdr:ext cx="1905000" cy="952500"/>
    <xdr:pic>
      <xdr:nvPicPr>
        <xdr:cNvPr id="122" name="image44.png">
          <a:extLst>
            <a:ext uri="{FF2B5EF4-FFF2-40B4-BE49-F238E27FC236}">
              <a16:creationId xmlns:a16="http://schemas.microsoft.com/office/drawing/2014/main" id="{85950238-6172-44E5-97D9-99E3DD1515BD}"/>
            </a:ext>
          </a:extLst>
        </xdr:cNvPr>
        <xdr:cNvPicPr preferRelativeResize="0"/>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34571609"/>
          <a:ext cx="1905000" cy="952500"/>
        </a:xfrm>
        <a:prstGeom prst="rect">
          <a:avLst/>
        </a:prstGeom>
        <a:noFill/>
      </xdr:spPr>
    </xdr:pic>
    <xdr:clientData fLocksWithSheet="0"/>
  </xdr:oneCellAnchor>
  <xdr:oneCellAnchor>
    <xdr:from>
      <xdr:col>2</xdr:col>
      <xdr:colOff>10646</xdr:colOff>
      <xdr:row>4</xdr:row>
      <xdr:rowOff>0</xdr:rowOff>
    </xdr:from>
    <xdr:ext cx="1962150" cy="952500"/>
    <xdr:pic>
      <xdr:nvPicPr>
        <xdr:cNvPr id="123" name="image8.png">
          <a:extLst>
            <a:ext uri="{FF2B5EF4-FFF2-40B4-BE49-F238E27FC236}">
              <a16:creationId xmlns:a16="http://schemas.microsoft.com/office/drawing/2014/main" id="{03274D65-0FA4-4916-B119-B22A09273974}"/>
            </a:ext>
          </a:extLst>
        </xdr:cNvPr>
        <xdr:cNvPicPr preferRelativeResize="0"/>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54999" y="3055471"/>
          <a:ext cx="1962150" cy="952500"/>
        </a:xfrm>
        <a:prstGeom prst="rect">
          <a:avLst/>
        </a:prstGeom>
        <a:noFill/>
      </xdr:spPr>
    </xdr:pic>
    <xdr:clientData fLocksWithSheet="0"/>
  </xdr:oneCellAnchor>
  <xdr:oneCellAnchor>
    <xdr:from>
      <xdr:col>2</xdr:col>
      <xdr:colOff>0</xdr:colOff>
      <xdr:row>91</xdr:row>
      <xdr:rowOff>0</xdr:rowOff>
    </xdr:from>
    <xdr:ext cx="1866900" cy="952500"/>
    <xdr:pic>
      <xdr:nvPicPr>
        <xdr:cNvPr id="124" name="image13.png">
          <a:extLst>
            <a:ext uri="{FF2B5EF4-FFF2-40B4-BE49-F238E27FC236}">
              <a16:creationId xmlns:a16="http://schemas.microsoft.com/office/drawing/2014/main" id="{B2D73301-72C2-460E-B2D1-C6D054941F08}"/>
            </a:ext>
          </a:extLst>
        </xdr:cNvPr>
        <xdr:cNvPicPr preferRelativeResize="0"/>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86155696"/>
          <a:ext cx="1866900" cy="952500"/>
        </a:xfrm>
        <a:prstGeom prst="rect">
          <a:avLst/>
        </a:prstGeom>
        <a:noFill/>
      </xdr:spPr>
    </xdr:pic>
    <xdr:clientData fLocksWithSheet="0"/>
  </xdr:oneCellAnchor>
  <xdr:oneCellAnchor>
    <xdr:from>
      <xdr:col>2</xdr:col>
      <xdr:colOff>0</xdr:colOff>
      <xdr:row>85</xdr:row>
      <xdr:rowOff>0</xdr:rowOff>
    </xdr:from>
    <xdr:ext cx="1895475" cy="952500"/>
    <xdr:pic>
      <xdr:nvPicPr>
        <xdr:cNvPr id="125" name="image7.png">
          <a:extLst>
            <a:ext uri="{FF2B5EF4-FFF2-40B4-BE49-F238E27FC236}">
              <a16:creationId xmlns:a16="http://schemas.microsoft.com/office/drawing/2014/main" id="{C9D17809-DA54-4509-8384-4545A5036FA6}"/>
            </a:ext>
          </a:extLst>
        </xdr:cNvPr>
        <xdr:cNvPicPr preferRelativeResize="0"/>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0" y="80424130"/>
          <a:ext cx="1895475" cy="952500"/>
        </a:xfrm>
        <a:prstGeom prst="rect">
          <a:avLst/>
        </a:prstGeom>
        <a:noFill/>
      </xdr:spPr>
    </xdr:pic>
    <xdr:clientData fLocksWithSheet="0"/>
  </xdr:oneCellAnchor>
  <xdr:oneCellAnchor>
    <xdr:from>
      <xdr:col>2</xdr:col>
      <xdr:colOff>0</xdr:colOff>
      <xdr:row>10</xdr:row>
      <xdr:rowOff>0</xdr:rowOff>
    </xdr:from>
    <xdr:ext cx="1981200" cy="933450"/>
    <xdr:pic>
      <xdr:nvPicPr>
        <xdr:cNvPr id="126" name="image36.png">
          <a:extLst>
            <a:ext uri="{FF2B5EF4-FFF2-40B4-BE49-F238E27FC236}">
              <a16:creationId xmlns:a16="http://schemas.microsoft.com/office/drawing/2014/main" id="{22D30C57-544D-4EAE-9C0D-C851E229CE3D}"/>
            </a:ext>
          </a:extLst>
        </xdr:cNvPr>
        <xdr:cNvPicPr preferRelativeResize="0"/>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8779565"/>
          <a:ext cx="1981200" cy="933450"/>
        </a:xfrm>
        <a:prstGeom prst="rect">
          <a:avLst/>
        </a:prstGeom>
        <a:noFill/>
      </xdr:spPr>
    </xdr:pic>
    <xdr:clientData fLocksWithSheet="0"/>
  </xdr:oneCellAnchor>
  <xdr:oneCellAnchor>
    <xdr:from>
      <xdr:col>2</xdr:col>
      <xdr:colOff>0</xdr:colOff>
      <xdr:row>67</xdr:row>
      <xdr:rowOff>0</xdr:rowOff>
    </xdr:from>
    <xdr:ext cx="1981200" cy="866775"/>
    <xdr:pic>
      <xdr:nvPicPr>
        <xdr:cNvPr id="127" name="image39.png">
          <a:extLst>
            <a:ext uri="{FF2B5EF4-FFF2-40B4-BE49-F238E27FC236}">
              <a16:creationId xmlns:a16="http://schemas.microsoft.com/office/drawing/2014/main" id="{248BFA0B-D7F0-4236-9BEE-577BDAD652FC}"/>
            </a:ext>
          </a:extLst>
        </xdr:cNvPr>
        <xdr:cNvPicPr preferRelativeResize="0"/>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0" y="63229435"/>
          <a:ext cx="1981200" cy="866775"/>
        </a:xfrm>
        <a:prstGeom prst="rect">
          <a:avLst/>
        </a:prstGeom>
        <a:noFill/>
      </xdr:spPr>
    </xdr:pic>
    <xdr:clientData fLocksWithSheet="0"/>
  </xdr:oneCellAnchor>
  <xdr:oneCellAnchor>
    <xdr:from>
      <xdr:col>2</xdr:col>
      <xdr:colOff>0</xdr:colOff>
      <xdr:row>58</xdr:row>
      <xdr:rowOff>0</xdr:rowOff>
    </xdr:from>
    <xdr:ext cx="1876425" cy="952500"/>
    <xdr:pic>
      <xdr:nvPicPr>
        <xdr:cNvPr id="128" name="image14.png">
          <a:extLst>
            <a:ext uri="{FF2B5EF4-FFF2-40B4-BE49-F238E27FC236}">
              <a16:creationId xmlns:a16="http://schemas.microsoft.com/office/drawing/2014/main" id="{1ADC6D4A-D891-410E-80B4-7922C5FC8325}"/>
            </a:ext>
          </a:extLst>
        </xdr:cNvPr>
        <xdr:cNvPicPr preferRelativeResize="0"/>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0" y="54632087"/>
          <a:ext cx="1876425" cy="952500"/>
        </a:xfrm>
        <a:prstGeom prst="rect">
          <a:avLst/>
        </a:prstGeom>
        <a:noFill/>
      </xdr:spPr>
    </xdr:pic>
    <xdr:clientData fLocksWithSheet="0"/>
  </xdr:oneCellAnchor>
  <xdr:oneCellAnchor>
    <xdr:from>
      <xdr:col>2</xdr:col>
      <xdr:colOff>0</xdr:colOff>
      <xdr:row>15</xdr:row>
      <xdr:rowOff>0</xdr:rowOff>
    </xdr:from>
    <xdr:ext cx="1895475" cy="952500"/>
    <xdr:pic>
      <xdr:nvPicPr>
        <xdr:cNvPr id="129" name="image29.png">
          <a:extLst>
            <a:ext uri="{FF2B5EF4-FFF2-40B4-BE49-F238E27FC236}">
              <a16:creationId xmlns:a16="http://schemas.microsoft.com/office/drawing/2014/main" id="{1EA76DBD-3F1C-4702-92E3-879D02E6AD63}"/>
            </a:ext>
          </a:extLst>
        </xdr:cNvPr>
        <xdr:cNvPicPr preferRelativeResize="0"/>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0" y="13555870"/>
          <a:ext cx="1895475" cy="952500"/>
        </a:xfrm>
        <a:prstGeom prst="rect">
          <a:avLst/>
        </a:prstGeom>
        <a:noFill/>
      </xdr:spPr>
    </xdr:pic>
    <xdr:clientData fLocksWithSheet="0"/>
  </xdr:oneCellAnchor>
  <xdr:oneCellAnchor>
    <xdr:from>
      <xdr:col>2</xdr:col>
      <xdr:colOff>0</xdr:colOff>
      <xdr:row>59</xdr:row>
      <xdr:rowOff>0</xdr:rowOff>
    </xdr:from>
    <xdr:ext cx="1857375" cy="952500"/>
    <xdr:pic>
      <xdr:nvPicPr>
        <xdr:cNvPr id="130" name="image15.png">
          <a:extLst>
            <a:ext uri="{FF2B5EF4-FFF2-40B4-BE49-F238E27FC236}">
              <a16:creationId xmlns:a16="http://schemas.microsoft.com/office/drawing/2014/main" id="{C8164CE9-D1EB-43D0-8CCE-A61A35405F94}"/>
            </a:ext>
          </a:extLst>
        </xdr:cNvPr>
        <xdr:cNvPicPr preferRelativeResize="0"/>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0" y="55587348"/>
          <a:ext cx="1857375" cy="952500"/>
        </a:xfrm>
        <a:prstGeom prst="rect">
          <a:avLst/>
        </a:prstGeom>
        <a:noFill/>
      </xdr:spPr>
    </xdr:pic>
    <xdr:clientData fLocksWithSheet="0"/>
  </xdr:oneCellAnchor>
  <xdr:oneCellAnchor>
    <xdr:from>
      <xdr:col>2</xdr:col>
      <xdr:colOff>0</xdr:colOff>
      <xdr:row>54</xdr:row>
      <xdr:rowOff>0</xdr:rowOff>
    </xdr:from>
    <xdr:ext cx="1781175" cy="942975"/>
    <xdr:pic>
      <xdr:nvPicPr>
        <xdr:cNvPr id="131" name="image54.png">
          <a:extLst>
            <a:ext uri="{FF2B5EF4-FFF2-40B4-BE49-F238E27FC236}">
              <a16:creationId xmlns:a16="http://schemas.microsoft.com/office/drawing/2014/main" id="{7865DE3E-91DA-4840-B6AB-00202D935650}"/>
            </a:ext>
          </a:extLst>
        </xdr:cNvPr>
        <xdr:cNvPicPr preferRelativeResize="0"/>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0" y="50811043"/>
          <a:ext cx="1781175" cy="942975"/>
        </a:xfrm>
        <a:prstGeom prst="rect">
          <a:avLst/>
        </a:prstGeom>
        <a:noFill/>
      </xdr:spPr>
    </xdr:pic>
    <xdr:clientData fLocksWithSheet="0"/>
  </xdr:oneCellAnchor>
  <xdr:oneCellAnchor>
    <xdr:from>
      <xdr:col>2</xdr:col>
      <xdr:colOff>0</xdr:colOff>
      <xdr:row>60</xdr:row>
      <xdr:rowOff>0</xdr:rowOff>
    </xdr:from>
    <xdr:ext cx="1981200" cy="895350"/>
    <xdr:pic>
      <xdr:nvPicPr>
        <xdr:cNvPr id="132" name="image16.png">
          <a:extLst>
            <a:ext uri="{FF2B5EF4-FFF2-40B4-BE49-F238E27FC236}">
              <a16:creationId xmlns:a16="http://schemas.microsoft.com/office/drawing/2014/main" id="{36B962E2-3DC1-4233-9006-66451EBA8B81}"/>
            </a:ext>
          </a:extLst>
        </xdr:cNvPr>
        <xdr:cNvPicPr preferRelativeResize="0"/>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56542609"/>
          <a:ext cx="1981200" cy="895350"/>
        </a:xfrm>
        <a:prstGeom prst="rect">
          <a:avLst/>
        </a:prstGeom>
        <a:noFill/>
      </xdr:spPr>
    </xdr:pic>
    <xdr:clientData fLocksWithSheet="0"/>
  </xdr:oneCellAnchor>
  <xdr:oneCellAnchor>
    <xdr:from>
      <xdr:col>2</xdr:col>
      <xdr:colOff>0</xdr:colOff>
      <xdr:row>88</xdr:row>
      <xdr:rowOff>0</xdr:rowOff>
    </xdr:from>
    <xdr:ext cx="1981200" cy="895350"/>
    <xdr:pic>
      <xdr:nvPicPr>
        <xdr:cNvPr id="133" name="image51.png">
          <a:extLst>
            <a:ext uri="{FF2B5EF4-FFF2-40B4-BE49-F238E27FC236}">
              <a16:creationId xmlns:a16="http://schemas.microsoft.com/office/drawing/2014/main" id="{DE9B6EFB-7EB8-4395-A4F3-3766CEB71827}"/>
            </a:ext>
          </a:extLst>
        </xdr:cNvPr>
        <xdr:cNvPicPr preferRelativeResize="0"/>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83289913"/>
          <a:ext cx="1981200" cy="895350"/>
        </a:xfrm>
        <a:prstGeom prst="rect">
          <a:avLst/>
        </a:prstGeom>
        <a:noFill/>
      </xdr:spPr>
    </xdr:pic>
    <xdr:clientData fLocksWithSheet="0"/>
  </xdr:oneCellAnchor>
  <xdr:oneCellAnchor>
    <xdr:from>
      <xdr:col>2</xdr:col>
      <xdr:colOff>0</xdr:colOff>
      <xdr:row>64</xdr:row>
      <xdr:rowOff>0</xdr:rowOff>
    </xdr:from>
    <xdr:ext cx="1876425" cy="952500"/>
    <xdr:pic>
      <xdr:nvPicPr>
        <xdr:cNvPr id="134" name="image18.png">
          <a:extLst>
            <a:ext uri="{FF2B5EF4-FFF2-40B4-BE49-F238E27FC236}">
              <a16:creationId xmlns:a16="http://schemas.microsoft.com/office/drawing/2014/main" id="{50283F44-B8EF-428C-960E-D31B42EB08E0}"/>
            </a:ext>
          </a:extLst>
        </xdr:cNvPr>
        <xdr:cNvPicPr preferRelativeResize="0"/>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0" y="60363652"/>
          <a:ext cx="1876425" cy="952500"/>
        </a:xfrm>
        <a:prstGeom prst="rect">
          <a:avLst/>
        </a:prstGeom>
        <a:noFill/>
      </xdr:spPr>
    </xdr:pic>
    <xdr:clientData fLocksWithSheet="0"/>
  </xdr:oneCellAnchor>
  <xdr:oneCellAnchor>
    <xdr:from>
      <xdr:col>2</xdr:col>
      <xdr:colOff>0</xdr:colOff>
      <xdr:row>79</xdr:row>
      <xdr:rowOff>0</xdr:rowOff>
    </xdr:from>
    <xdr:ext cx="1876425" cy="952500"/>
    <xdr:pic>
      <xdr:nvPicPr>
        <xdr:cNvPr id="135" name="image21.png">
          <a:extLst>
            <a:ext uri="{FF2B5EF4-FFF2-40B4-BE49-F238E27FC236}">
              <a16:creationId xmlns:a16="http://schemas.microsoft.com/office/drawing/2014/main" id="{CBF583BE-6262-4D00-ABC6-1DF6DC069051}"/>
            </a:ext>
          </a:extLst>
        </xdr:cNvPr>
        <xdr:cNvPicPr preferRelativeResize="0"/>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74692565"/>
          <a:ext cx="1876425" cy="952500"/>
        </a:xfrm>
        <a:prstGeom prst="rect">
          <a:avLst/>
        </a:prstGeom>
        <a:noFill/>
      </xdr:spPr>
    </xdr:pic>
    <xdr:clientData fLocksWithSheet="0"/>
  </xdr:oneCellAnchor>
  <xdr:oneCellAnchor>
    <xdr:from>
      <xdr:col>2</xdr:col>
      <xdr:colOff>0</xdr:colOff>
      <xdr:row>20</xdr:row>
      <xdr:rowOff>0</xdr:rowOff>
    </xdr:from>
    <xdr:ext cx="1895475" cy="952500"/>
    <xdr:pic>
      <xdr:nvPicPr>
        <xdr:cNvPr id="136" name="image17.png">
          <a:extLst>
            <a:ext uri="{FF2B5EF4-FFF2-40B4-BE49-F238E27FC236}">
              <a16:creationId xmlns:a16="http://schemas.microsoft.com/office/drawing/2014/main" id="{A35FFCFF-615D-4CD5-8B36-6E92988AC098}"/>
            </a:ext>
          </a:extLst>
        </xdr:cNvPr>
        <xdr:cNvPicPr preferRelativeResize="0"/>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0" y="18332174"/>
          <a:ext cx="1895475" cy="952500"/>
        </a:xfrm>
        <a:prstGeom prst="rect">
          <a:avLst/>
        </a:prstGeom>
        <a:noFill/>
      </xdr:spPr>
    </xdr:pic>
    <xdr:clientData fLocksWithSheet="0"/>
  </xdr:oneCellAnchor>
  <xdr:oneCellAnchor>
    <xdr:from>
      <xdr:col>2</xdr:col>
      <xdr:colOff>0</xdr:colOff>
      <xdr:row>39</xdr:row>
      <xdr:rowOff>0</xdr:rowOff>
    </xdr:from>
    <xdr:ext cx="1800225" cy="952500"/>
    <xdr:pic>
      <xdr:nvPicPr>
        <xdr:cNvPr id="137" name="image22.png">
          <a:extLst>
            <a:ext uri="{FF2B5EF4-FFF2-40B4-BE49-F238E27FC236}">
              <a16:creationId xmlns:a16="http://schemas.microsoft.com/office/drawing/2014/main" id="{07BFAF2C-D80D-43E1-9A2D-B2BD04A1959B}"/>
            </a:ext>
          </a:extLst>
        </xdr:cNvPr>
        <xdr:cNvPicPr preferRelativeResize="0"/>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0" y="36482130"/>
          <a:ext cx="1800225" cy="952500"/>
        </a:xfrm>
        <a:prstGeom prst="rect">
          <a:avLst/>
        </a:prstGeom>
        <a:noFill/>
      </xdr:spPr>
    </xdr:pic>
    <xdr:clientData fLocksWithSheet="0"/>
  </xdr:oneCellAnchor>
  <xdr:oneCellAnchor>
    <xdr:from>
      <xdr:col>2</xdr:col>
      <xdr:colOff>0</xdr:colOff>
      <xdr:row>7</xdr:row>
      <xdr:rowOff>0</xdr:rowOff>
    </xdr:from>
    <xdr:ext cx="1866900" cy="952500"/>
    <xdr:pic>
      <xdr:nvPicPr>
        <xdr:cNvPr id="138" name="image33.png">
          <a:extLst>
            <a:ext uri="{FF2B5EF4-FFF2-40B4-BE49-F238E27FC236}">
              <a16:creationId xmlns:a16="http://schemas.microsoft.com/office/drawing/2014/main" id="{0DE82B56-22F2-4E21-8638-F1D25AF8C84B}"/>
            </a:ext>
          </a:extLst>
        </xdr:cNvPr>
        <xdr:cNvPicPr preferRelativeResize="0"/>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0" y="5913783"/>
          <a:ext cx="1866900" cy="952500"/>
        </a:xfrm>
        <a:prstGeom prst="rect">
          <a:avLst/>
        </a:prstGeom>
        <a:noFill/>
      </xdr:spPr>
    </xdr:pic>
    <xdr:clientData fLocksWithSheet="0"/>
  </xdr:oneCellAnchor>
  <xdr:oneCellAnchor>
    <xdr:from>
      <xdr:col>2</xdr:col>
      <xdr:colOff>0</xdr:colOff>
      <xdr:row>68</xdr:row>
      <xdr:rowOff>0</xdr:rowOff>
    </xdr:from>
    <xdr:ext cx="1428750" cy="952500"/>
    <xdr:pic>
      <xdr:nvPicPr>
        <xdr:cNvPr id="139" name="image31.png">
          <a:extLst>
            <a:ext uri="{FF2B5EF4-FFF2-40B4-BE49-F238E27FC236}">
              <a16:creationId xmlns:a16="http://schemas.microsoft.com/office/drawing/2014/main" id="{47AC8DA2-8931-4AB7-82AC-340A65C94BF0}"/>
            </a:ext>
          </a:extLst>
        </xdr:cNvPr>
        <xdr:cNvPicPr preferRelativeResize="0"/>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0" y="64184696"/>
          <a:ext cx="1428750" cy="952500"/>
        </a:xfrm>
        <a:prstGeom prst="rect">
          <a:avLst/>
        </a:prstGeom>
        <a:noFill/>
      </xdr:spPr>
    </xdr:pic>
    <xdr:clientData fLocksWithSheet="0"/>
  </xdr:oneCellAnchor>
  <xdr:oneCellAnchor>
    <xdr:from>
      <xdr:col>2</xdr:col>
      <xdr:colOff>0</xdr:colOff>
      <xdr:row>63</xdr:row>
      <xdr:rowOff>0</xdr:rowOff>
    </xdr:from>
    <xdr:ext cx="1981200" cy="857250"/>
    <xdr:pic>
      <xdr:nvPicPr>
        <xdr:cNvPr id="140" name="image35.png">
          <a:extLst>
            <a:ext uri="{FF2B5EF4-FFF2-40B4-BE49-F238E27FC236}">
              <a16:creationId xmlns:a16="http://schemas.microsoft.com/office/drawing/2014/main" id="{B07371F3-0C8D-47EB-BE36-6D3B04080BC6}"/>
            </a:ext>
          </a:extLst>
        </xdr:cNvPr>
        <xdr:cNvPicPr preferRelativeResize="0"/>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0" y="59408391"/>
          <a:ext cx="1981200" cy="857250"/>
        </a:xfrm>
        <a:prstGeom prst="rect">
          <a:avLst/>
        </a:prstGeom>
        <a:noFill/>
      </xdr:spPr>
    </xdr:pic>
    <xdr:clientData fLocksWithSheet="0"/>
  </xdr:oneCellAnchor>
  <xdr:oneCellAnchor>
    <xdr:from>
      <xdr:col>2</xdr:col>
      <xdr:colOff>0</xdr:colOff>
      <xdr:row>3</xdr:row>
      <xdr:rowOff>0</xdr:rowOff>
    </xdr:from>
    <xdr:ext cx="1866900" cy="952500"/>
    <xdr:pic>
      <xdr:nvPicPr>
        <xdr:cNvPr id="141" name="image19.png">
          <a:extLst>
            <a:ext uri="{FF2B5EF4-FFF2-40B4-BE49-F238E27FC236}">
              <a16:creationId xmlns:a16="http://schemas.microsoft.com/office/drawing/2014/main" id="{9B7ED199-319F-4C5F-BD06-DCD8A731345E}"/>
            </a:ext>
          </a:extLst>
        </xdr:cNvPr>
        <xdr:cNvPicPr preferRelativeResize="0"/>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0" y="2092739"/>
          <a:ext cx="1866900" cy="952500"/>
        </a:xfrm>
        <a:prstGeom prst="rect">
          <a:avLst/>
        </a:prstGeom>
        <a:noFill/>
      </xdr:spPr>
    </xdr:pic>
    <xdr:clientData fLocksWithSheet="0"/>
  </xdr:oneCellAnchor>
  <xdr:oneCellAnchor>
    <xdr:from>
      <xdr:col>2</xdr:col>
      <xdr:colOff>0</xdr:colOff>
      <xdr:row>31</xdr:row>
      <xdr:rowOff>0</xdr:rowOff>
    </xdr:from>
    <xdr:ext cx="1847850" cy="952500"/>
    <xdr:pic>
      <xdr:nvPicPr>
        <xdr:cNvPr id="142" name="image20.png">
          <a:extLst>
            <a:ext uri="{FF2B5EF4-FFF2-40B4-BE49-F238E27FC236}">
              <a16:creationId xmlns:a16="http://schemas.microsoft.com/office/drawing/2014/main" id="{A0518445-0BA2-4EFB-8761-FCC4BB0E831E}"/>
            </a:ext>
          </a:extLst>
        </xdr:cNvPr>
        <xdr:cNvPicPr preferRelativeResize="0"/>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0" y="28840043"/>
          <a:ext cx="1847850" cy="952500"/>
        </a:xfrm>
        <a:prstGeom prst="rect">
          <a:avLst/>
        </a:prstGeom>
        <a:noFill/>
      </xdr:spPr>
    </xdr:pic>
    <xdr:clientData fLocksWithSheet="0"/>
  </xdr:oneCellAnchor>
  <xdr:oneCellAnchor>
    <xdr:from>
      <xdr:col>2</xdr:col>
      <xdr:colOff>0</xdr:colOff>
      <xdr:row>62</xdr:row>
      <xdr:rowOff>0</xdr:rowOff>
    </xdr:from>
    <xdr:ext cx="1876425" cy="952500"/>
    <xdr:pic>
      <xdr:nvPicPr>
        <xdr:cNvPr id="143" name="image34.png">
          <a:extLst>
            <a:ext uri="{FF2B5EF4-FFF2-40B4-BE49-F238E27FC236}">
              <a16:creationId xmlns:a16="http://schemas.microsoft.com/office/drawing/2014/main" id="{7EAD3BFF-9781-47DD-9318-89FF96934321}"/>
            </a:ext>
          </a:extLst>
        </xdr:cNvPr>
        <xdr:cNvPicPr preferRelativeResize="0"/>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0" y="58453130"/>
          <a:ext cx="1876425" cy="952500"/>
        </a:xfrm>
        <a:prstGeom prst="rect">
          <a:avLst/>
        </a:prstGeom>
        <a:noFill/>
      </xdr:spPr>
    </xdr:pic>
    <xdr:clientData fLocksWithSheet="0"/>
  </xdr:oneCellAnchor>
  <xdr:oneCellAnchor>
    <xdr:from>
      <xdr:col>2</xdr:col>
      <xdr:colOff>0</xdr:colOff>
      <xdr:row>1</xdr:row>
      <xdr:rowOff>0</xdr:rowOff>
    </xdr:from>
    <xdr:ext cx="1809750" cy="952500"/>
    <xdr:pic>
      <xdr:nvPicPr>
        <xdr:cNvPr id="144" name="image24.png">
          <a:extLst>
            <a:ext uri="{FF2B5EF4-FFF2-40B4-BE49-F238E27FC236}">
              <a16:creationId xmlns:a16="http://schemas.microsoft.com/office/drawing/2014/main" id="{11243D1F-A0CF-41FA-9093-9B1FCBEA50D5}"/>
            </a:ext>
          </a:extLst>
        </xdr:cNvPr>
        <xdr:cNvPicPr preferRelativeResize="0"/>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0" y="182217"/>
          <a:ext cx="1809750" cy="952500"/>
        </a:xfrm>
        <a:prstGeom prst="rect">
          <a:avLst/>
        </a:prstGeom>
        <a:noFill/>
      </xdr:spPr>
    </xdr:pic>
    <xdr:clientData fLocksWithSheet="0"/>
  </xdr:oneCellAnchor>
  <xdr:oneCellAnchor>
    <xdr:from>
      <xdr:col>2</xdr:col>
      <xdr:colOff>0</xdr:colOff>
      <xdr:row>61</xdr:row>
      <xdr:rowOff>0</xdr:rowOff>
    </xdr:from>
    <xdr:ext cx="1981200" cy="895350"/>
    <xdr:pic>
      <xdr:nvPicPr>
        <xdr:cNvPr id="145" name="image28.png">
          <a:extLst>
            <a:ext uri="{FF2B5EF4-FFF2-40B4-BE49-F238E27FC236}">
              <a16:creationId xmlns:a16="http://schemas.microsoft.com/office/drawing/2014/main" id="{C8802A42-9EB2-49E0-A045-A79C0CFFF5FD}"/>
            </a:ext>
          </a:extLst>
        </xdr:cNvPr>
        <xdr:cNvPicPr preferRelativeResize="0"/>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0" y="57497870"/>
          <a:ext cx="1981200" cy="895350"/>
        </a:xfrm>
        <a:prstGeom prst="rect">
          <a:avLst/>
        </a:prstGeom>
        <a:noFill/>
      </xdr:spPr>
    </xdr:pic>
    <xdr:clientData fLocksWithSheet="0"/>
  </xdr:oneCellAnchor>
  <xdr:oneCellAnchor>
    <xdr:from>
      <xdr:col>2</xdr:col>
      <xdr:colOff>0</xdr:colOff>
      <xdr:row>83</xdr:row>
      <xdr:rowOff>0</xdr:rowOff>
    </xdr:from>
    <xdr:ext cx="1981200" cy="933450"/>
    <xdr:pic>
      <xdr:nvPicPr>
        <xdr:cNvPr id="146" name="image23.png">
          <a:extLst>
            <a:ext uri="{FF2B5EF4-FFF2-40B4-BE49-F238E27FC236}">
              <a16:creationId xmlns:a16="http://schemas.microsoft.com/office/drawing/2014/main" id="{B1ED481B-B4F6-4382-AD52-79EB6BF72CBF}"/>
            </a:ext>
          </a:extLst>
        </xdr:cNvPr>
        <xdr:cNvPicPr preferRelativeResize="0"/>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0" y="78513609"/>
          <a:ext cx="1981200" cy="933450"/>
        </a:xfrm>
        <a:prstGeom prst="rect">
          <a:avLst/>
        </a:prstGeom>
        <a:noFill/>
      </xdr:spPr>
    </xdr:pic>
    <xdr:clientData fLocksWithSheet="0"/>
  </xdr:oneCellAnchor>
  <xdr:oneCellAnchor>
    <xdr:from>
      <xdr:col>2</xdr:col>
      <xdr:colOff>0</xdr:colOff>
      <xdr:row>65</xdr:row>
      <xdr:rowOff>0</xdr:rowOff>
    </xdr:from>
    <xdr:ext cx="1981200" cy="762000"/>
    <xdr:pic>
      <xdr:nvPicPr>
        <xdr:cNvPr id="147" name="image30.png">
          <a:extLst>
            <a:ext uri="{FF2B5EF4-FFF2-40B4-BE49-F238E27FC236}">
              <a16:creationId xmlns:a16="http://schemas.microsoft.com/office/drawing/2014/main" id="{E8495BE5-D535-43E9-ABDD-3FB1DCAC0EA5}"/>
            </a:ext>
          </a:extLst>
        </xdr:cNvPr>
        <xdr:cNvPicPr preferRelativeResize="0"/>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0" y="61318913"/>
          <a:ext cx="1981200" cy="762000"/>
        </a:xfrm>
        <a:prstGeom prst="rect">
          <a:avLst/>
        </a:prstGeom>
        <a:noFill/>
      </xdr:spPr>
    </xdr:pic>
    <xdr:clientData fLocksWithSheet="0"/>
  </xdr:oneCellAnchor>
  <xdr:oneCellAnchor>
    <xdr:from>
      <xdr:col>2</xdr:col>
      <xdr:colOff>0</xdr:colOff>
      <xdr:row>73</xdr:row>
      <xdr:rowOff>0</xdr:rowOff>
    </xdr:from>
    <xdr:ext cx="1762125" cy="952500"/>
    <xdr:pic>
      <xdr:nvPicPr>
        <xdr:cNvPr id="148" name="image37.png">
          <a:extLst>
            <a:ext uri="{FF2B5EF4-FFF2-40B4-BE49-F238E27FC236}">
              <a16:creationId xmlns:a16="http://schemas.microsoft.com/office/drawing/2014/main" id="{95ADA28A-4CE3-4ADB-9D89-0EB4E8AC609C}"/>
            </a:ext>
          </a:extLst>
        </xdr:cNvPr>
        <xdr:cNvPicPr preferRelativeResize="0"/>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0" y="68961000"/>
          <a:ext cx="1762125" cy="952500"/>
        </a:xfrm>
        <a:prstGeom prst="rect">
          <a:avLst/>
        </a:prstGeom>
        <a:noFill/>
      </xdr:spPr>
    </xdr:pic>
    <xdr:clientData fLocksWithSheet="0"/>
  </xdr:oneCellAnchor>
  <xdr:oneCellAnchor>
    <xdr:from>
      <xdr:col>2</xdr:col>
      <xdr:colOff>0</xdr:colOff>
      <xdr:row>24</xdr:row>
      <xdr:rowOff>0</xdr:rowOff>
    </xdr:from>
    <xdr:ext cx="1866900" cy="952500"/>
    <xdr:pic>
      <xdr:nvPicPr>
        <xdr:cNvPr id="149" name="image25.png">
          <a:extLst>
            <a:ext uri="{FF2B5EF4-FFF2-40B4-BE49-F238E27FC236}">
              <a16:creationId xmlns:a16="http://schemas.microsoft.com/office/drawing/2014/main" id="{77DE9BCA-BFAF-4EE9-8B8B-D9C1FAD9F8E5}"/>
            </a:ext>
          </a:extLst>
        </xdr:cNvPr>
        <xdr:cNvPicPr preferRelativeResize="0"/>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0" y="22153217"/>
          <a:ext cx="1866900" cy="952500"/>
        </a:xfrm>
        <a:prstGeom prst="rect">
          <a:avLst/>
        </a:prstGeom>
        <a:noFill/>
      </xdr:spPr>
    </xdr:pic>
    <xdr:clientData fLocksWithSheet="0"/>
  </xdr:oneCellAnchor>
  <xdr:oneCellAnchor>
    <xdr:from>
      <xdr:col>2</xdr:col>
      <xdr:colOff>0</xdr:colOff>
      <xdr:row>49</xdr:row>
      <xdr:rowOff>0</xdr:rowOff>
    </xdr:from>
    <xdr:ext cx="1847850" cy="952500"/>
    <xdr:pic>
      <xdr:nvPicPr>
        <xdr:cNvPr id="150" name="image26.png">
          <a:extLst>
            <a:ext uri="{FF2B5EF4-FFF2-40B4-BE49-F238E27FC236}">
              <a16:creationId xmlns:a16="http://schemas.microsoft.com/office/drawing/2014/main" id="{567A3EBF-19C2-4B1A-88E5-A49708ED425B}"/>
            </a:ext>
          </a:extLst>
        </xdr:cNvPr>
        <xdr:cNvPicPr preferRelativeResize="0"/>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0" y="46034739"/>
          <a:ext cx="1847850" cy="952500"/>
        </a:xfrm>
        <a:prstGeom prst="rect">
          <a:avLst/>
        </a:prstGeom>
        <a:noFill/>
      </xdr:spPr>
    </xdr:pic>
    <xdr:clientData fLocksWithSheet="0"/>
  </xdr:oneCellAnchor>
  <xdr:oneCellAnchor>
    <xdr:from>
      <xdr:col>2</xdr:col>
      <xdr:colOff>0</xdr:colOff>
      <xdr:row>97</xdr:row>
      <xdr:rowOff>0</xdr:rowOff>
    </xdr:from>
    <xdr:ext cx="1981200" cy="904875"/>
    <xdr:pic>
      <xdr:nvPicPr>
        <xdr:cNvPr id="151" name="image53.png">
          <a:extLst>
            <a:ext uri="{FF2B5EF4-FFF2-40B4-BE49-F238E27FC236}">
              <a16:creationId xmlns:a16="http://schemas.microsoft.com/office/drawing/2014/main" id="{DF33FD8F-EF0D-4C83-9866-9614FCD72C84}"/>
            </a:ext>
          </a:extLst>
        </xdr:cNvPr>
        <xdr:cNvPicPr preferRelativeResize="0"/>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0" y="91887261"/>
          <a:ext cx="1981200" cy="904875"/>
        </a:xfrm>
        <a:prstGeom prst="rect">
          <a:avLst/>
        </a:prstGeom>
        <a:noFill/>
      </xdr:spPr>
    </xdr:pic>
    <xdr:clientData fLocksWithSheet="0"/>
  </xdr:oneCellAnchor>
  <xdr:oneCellAnchor>
    <xdr:from>
      <xdr:col>2</xdr:col>
      <xdr:colOff>0</xdr:colOff>
      <xdr:row>55</xdr:row>
      <xdr:rowOff>0</xdr:rowOff>
    </xdr:from>
    <xdr:ext cx="1981200" cy="895350"/>
    <xdr:pic>
      <xdr:nvPicPr>
        <xdr:cNvPr id="152" name="image38.png">
          <a:extLst>
            <a:ext uri="{FF2B5EF4-FFF2-40B4-BE49-F238E27FC236}">
              <a16:creationId xmlns:a16="http://schemas.microsoft.com/office/drawing/2014/main" id="{5B595AC4-B91E-4E50-AB7D-DCD1C2896720}"/>
            </a:ext>
          </a:extLst>
        </xdr:cNvPr>
        <xdr:cNvPicPr preferRelativeResize="0"/>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0" y="51766304"/>
          <a:ext cx="1981200" cy="895350"/>
        </a:xfrm>
        <a:prstGeom prst="rect">
          <a:avLst/>
        </a:prstGeom>
        <a:noFill/>
      </xdr:spPr>
    </xdr:pic>
    <xdr:clientData fLocksWithSheet="0"/>
  </xdr:oneCellAnchor>
  <xdr:oneCellAnchor>
    <xdr:from>
      <xdr:col>2</xdr:col>
      <xdr:colOff>0</xdr:colOff>
      <xdr:row>92</xdr:row>
      <xdr:rowOff>0</xdr:rowOff>
    </xdr:from>
    <xdr:ext cx="1914525" cy="952500"/>
    <xdr:pic>
      <xdr:nvPicPr>
        <xdr:cNvPr id="153" name="image32.png">
          <a:extLst>
            <a:ext uri="{FF2B5EF4-FFF2-40B4-BE49-F238E27FC236}">
              <a16:creationId xmlns:a16="http://schemas.microsoft.com/office/drawing/2014/main" id="{CAB550EA-E3BA-41E4-8930-11A73188C444}"/>
            </a:ext>
          </a:extLst>
        </xdr:cNvPr>
        <xdr:cNvPicPr preferRelativeResize="0"/>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0" y="87110957"/>
          <a:ext cx="1914525" cy="952500"/>
        </a:xfrm>
        <a:prstGeom prst="rect">
          <a:avLst/>
        </a:prstGeom>
        <a:noFill/>
      </xdr:spPr>
    </xdr:pic>
    <xdr:clientData fLocksWithSheet="0"/>
  </xdr:oneCellAnchor>
  <xdr:oneCellAnchor>
    <xdr:from>
      <xdr:col>2</xdr:col>
      <xdr:colOff>0</xdr:colOff>
      <xdr:row>33</xdr:row>
      <xdr:rowOff>0</xdr:rowOff>
    </xdr:from>
    <xdr:ext cx="1866900" cy="952500"/>
    <xdr:pic>
      <xdr:nvPicPr>
        <xdr:cNvPr id="154" name="image71.png">
          <a:extLst>
            <a:ext uri="{FF2B5EF4-FFF2-40B4-BE49-F238E27FC236}">
              <a16:creationId xmlns:a16="http://schemas.microsoft.com/office/drawing/2014/main" id="{CE7C0108-8F60-4FEB-9051-1FFB9727C8CA}"/>
            </a:ext>
          </a:extLst>
        </xdr:cNvPr>
        <xdr:cNvPicPr preferRelativeResize="0"/>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0" y="30750565"/>
          <a:ext cx="1866900" cy="952500"/>
        </a:xfrm>
        <a:prstGeom prst="rect">
          <a:avLst/>
        </a:prstGeom>
        <a:noFill/>
      </xdr:spPr>
    </xdr:pic>
    <xdr:clientData fLocksWithSheet="0"/>
  </xdr:oneCellAnchor>
  <xdr:oneCellAnchor>
    <xdr:from>
      <xdr:col>2</xdr:col>
      <xdr:colOff>0</xdr:colOff>
      <xdr:row>72</xdr:row>
      <xdr:rowOff>0</xdr:rowOff>
    </xdr:from>
    <xdr:ext cx="1876425" cy="952500"/>
    <xdr:pic>
      <xdr:nvPicPr>
        <xdr:cNvPr id="155" name="image49.png">
          <a:extLst>
            <a:ext uri="{FF2B5EF4-FFF2-40B4-BE49-F238E27FC236}">
              <a16:creationId xmlns:a16="http://schemas.microsoft.com/office/drawing/2014/main" id="{648271A8-E921-4348-A393-547892A5701E}"/>
            </a:ext>
          </a:extLst>
        </xdr:cNvPr>
        <xdr:cNvPicPr preferRelativeResize="0"/>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0" y="68005739"/>
          <a:ext cx="1876425" cy="952500"/>
        </a:xfrm>
        <a:prstGeom prst="rect">
          <a:avLst/>
        </a:prstGeom>
        <a:noFill/>
      </xdr:spPr>
    </xdr:pic>
    <xdr:clientData fLocksWithSheet="0"/>
  </xdr:oneCellAnchor>
  <xdr:oneCellAnchor>
    <xdr:from>
      <xdr:col>2</xdr:col>
      <xdr:colOff>0</xdr:colOff>
      <xdr:row>81</xdr:row>
      <xdr:rowOff>0</xdr:rowOff>
    </xdr:from>
    <xdr:ext cx="1981200" cy="895350"/>
    <xdr:pic>
      <xdr:nvPicPr>
        <xdr:cNvPr id="156" name="image74.png">
          <a:extLst>
            <a:ext uri="{FF2B5EF4-FFF2-40B4-BE49-F238E27FC236}">
              <a16:creationId xmlns:a16="http://schemas.microsoft.com/office/drawing/2014/main" id="{CE09556E-D7BA-48C0-A7EB-541EBEFF64F3}"/>
            </a:ext>
          </a:extLst>
        </xdr:cNvPr>
        <xdr:cNvPicPr preferRelativeResize="0"/>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0" y="76603087"/>
          <a:ext cx="1981200" cy="895350"/>
        </a:xfrm>
        <a:prstGeom prst="rect">
          <a:avLst/>
        </a:prstGeom>
        <a:noFill/>
      </xdr:spPr>
    </xdr:pic>
    <xdr:clientData fLocksWithSheet="0"/>
  </xdr:oneCellAnchor>
  <xdr:oneCellAnchor>
    <xdr:from>
      <xdr:col>2</xdr:col>
      <xdr:colOff>0</xdr:colOff>
      <xdr:row>94</xdr:row>
      <xdr:rowOff>0</xdr:rowOff>
    </xdr:from>
    <xdr:ext cx="1914525" cy="952500"/>
    <xdr:pic>
      <xdr:nvPicPr>
        <xdr:cNvPr id="157" name="image73.png">
          <a:extLst>
            <a:ext uri="{FF2B5EF4-FFF2-40B4-BE49-F238E27FC236}">
              <a16:creationId xmlns:a16="http://schemas.microsoft.com/office/drawing/2014/main" id="{EF2E7F95-FA37-4E21-974D-E42D0705F97E}"/>
            </a:ext>
          </a:extLst>
        </xdr:cNvPr>
        <xdr:cNvPicPr preferRelativeResize="0"/>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0" y="89021478"/>
          <a:ext cx="1914525" cy="952500"/>
        </a:xfrm>
        <a:prstGeom prst="rect">
          <a:avLst/>
        </a:prstGeom>
        <a:noFill/>
      </xdr:spPr>
    </xdr:pic>
    <xdr:clientData fLocksWithSheet="0"/>
  </xdr:oneCellAnchor>
  <xdr:oneCellAnchor>
    <xdr:from>
      <xdr:col>2</xdr:col>
      <xdr:colOff>0</xdr:colOff>
      <xdr:row>30</xdr:row>
      <xdr:rowOff>0</xdr:rowOff>
    </xdr:from>
    <xdr:ext cx="1847850" cy="952500"/>
    <xdr:pic>
      <xdr:nvPicPr>
        <xdr:cNvPr id="158" name="image96.png">
          <a:extLst>
            <a:ext uri="{FF2B5EF4-FFF2-40B4-BE49-F238E27FC236}">
              <a16:creationId xmlns:a16="http://schemas.microsoft.com/office/drawing/2014/main" id="{6F878BBD-A8A5-4E6B-8A3C-82990FC7B493}"/>
            </a:ext>
          </a:extLst>
        </xdr:cNvPr>
        <xdr:cNvPicPr preferRelativeResize="0"/>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0" y="27884783"/>
          <a:ext cx="1847850" cy="952500"/>
        </a:xfrm>
        <a:prstGeom prst="rect">
          <a:avLst/>
        </a:prstGeom>
        <a:noFill/>
      </xdr:spPr>
    </xdr:pic>
    <xdr:clientData fLocksWithSheet="0"/>
  </xdr:oneCellAnchor>
  <xdr:oneCellAnchor>
    <xdr:from>
      <xdr:col>2</xdr:col>
      <xdr:colOff>0</xdr:colOff>
      <xdr:row>50</xdr:row>
      <xdr:rowOff>0</xdr:rowOff>
    </xdr:from>
    <xdr:ext cx="1362075" cy="952500"/>
    <xdr:pic>
      <xdr:nvPicPr>
        <xdr:cNvPr id="159" name="image41.png">
          <a:extLst>
            <a:ext uri="{FF2B5EF4-FFF2-40B4-BE49-F238E27FC236}">
              <a16:creationId xmlns:a16="http://schemas.microsoft.com/office/drawing/2014/main" id="{BADC146F-4342-4CE1-BE57-4AF18C82C2AF}"/>
            </a:ext>
          </a:extLst>
        </xdr:cNvPr>
        <xdr:cNvPicPr preferRelativeResize="0"/>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0" y="46990000"/>
          <a:ext cx="1362075" cy="952500"/>
        </a:xfrm>
        <a:prstGeom prst="rect">
          <a:avLst/>
        </a:prstGeom>
        <a:noFill/>
      </xdr:spPr>
    </xdr:pic>
    <xdr:clientData fLocksWithSheet="0"/>
  </xdr:oneCellAnchor>
  <xdr:oneCellAnchor>
    <xdr:from>
      <xdr:col>2</xdr:col>
      <xdr:colOff>0</xdr:colOff>
      <xdr:row>46</xdr:row>
      <xdr:rowOff>0</xdr:rowOff>
    </xdr:from>
    <xdr:ext cx="1981200" cy="762000"/>
    <xdr:pic>
      <xdr:nvPicPr>
        <xdr:cNvPr id="160" name="image40.png">
          <a:extLst>
            <a:ext uri="{FF2B5EF4-FFF2-40B4-BE49-F238E27FC236}">
              <a16:creationId xmlns:a16="http://schemas.microsoft.com/office/drawing/2014/main" id="{375B8069-6204-4CB5-9296-5F27835DEBBB}"/>
            </a:ext>
          </a:extLst>
        </xdr:cNvPr>
        <xdr:cNvPicPr preferRelativeResize="0"/>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0" y="43168957"/>
          <a:ext cx="1981200" cy="762000"/>
        </a:xfrm>
        <a:prstGeom prst="rect">
          <a:avLst/>
        </a:prstGeom>
        <a:noFill/>
      </xdr:spPr>
    </xdr:pic>
    <xdr:clientData fLocksWithSheet="0"/>
  </xdr:oneCellAnchor>
  <xdr:oneCellAnchor>
    <xdr:from>
      <xdr:col>2</xdr:col>
      <xdr:colOff>0</xdr:colOff>
      <xdr:row>42</xdr:row>
      <xdr:rowOff>0</xdr:rowOff>
    </xdr:from>
    <xdr:ext cx="1885950" cy="952500"/>
    <xdr:pic>
      <xdr:nvPicPr>
        <xdr:cNvPr id="161" name="image47.png">
          <a:extLst>
            <a:ext uri="{FF2B5EF4-FFF2-40B4-BE49-F238E27FC236}">
              <a16:creationId xmlns:a16="http://schemas.microsoft.com/office/drawing/2014/main" id="{75F8F39F-4AFA-46DB-935E-365FF4C049EB}"/>
            </a:ext>
          </a:extLst>
        </xdr:cNvPr>
        <xdr:cNvPicPr preferRelativeResize="0"/>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0" y="39347913"/>
          <a:ext cx="1885950" cy="952500"/>
        </a:xfrm>
        <a:prstGeom prst="rect">
          <a:avLst/>
        </a:prstGeom>
        <a:noFill/>
      </xdr:spPr>
    </xdr:pic>
    <xdr:clientData fLocksWithSheet="0"/>
  </xdr:oneCellAnchor>
  <xdr:oneCellAnchor>
    <xdr:from>
      <xdr:col>2</xdr:col>
      <xdr:colOff>0</xdr:colOff>
      <xdr:row>45</xdr:row>
      <xdr:rowOff>0</xdr:rowOff>
    </xdr:from>
    <xdr:ext cx="1619250" cy="952500"/>
    <xdr:pic>
      <xdr:nvPicPr>
        <xdr:cNvPr id="162" name="image95.png">
          <a:extLst>
            <a:ext uri="{FF2B5EF4-FFF2-40B4-BE49-F238E27FC236}">
              <a16:creationId xmlns:a16="http://schemas.microsoft.com/office/drawing/2014/main" id="{8448BA4B-F3D5-4449-86DC-71FBBD81B13E}"/>
            </a:ext>
          </a:extLst>
        </xdr:cNvPr>
        <xdr:cNvPicPr preferRelativeResize="0"/>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0" y="42213696"/>
          <a:ext cx="1619250" cy="952500"/>
        </a:xfrm>
        <a:prstGeom prst="rect">
          <a:avLst/>
        </a:prstGeom>
        <a:noFill/>
      </xdr:spPr>
    </xdr:pic>
    <xdr:clientData fLocksWithSheet="0"/>
  </xdr:oneCellAnchor>
  <xdr:oneCellAnchor>
    <xdr:from>
      <xdr:col>2</xdr:col>
      <xdr:colOff>0</xdr:colOff>
      <xdr:row>32</xdr:row>
      <xdr:rowOff>0</xdr:rowOff>
    </xdr:from>
    <xdr:ext cx="1981200" cy="904875"/>
    <xdr:pic>
      <xdr:nvPicPr>
        <xdr:cNvPr id="163" name="image99.png">
          <a:extLst>
            <a:ext uri="{FF2B5EF4-FFF2-40B4-BE49-F238E27FC236}">
              <a16:creationId xmlns:a16="http://schemas.microsoft.com/office/drawing/2014/main" id="{AD7B73BF-A896-410B-A086-B77813EB24DE}"/>
            </a:ext>
          </a:extLst>
        </xdr:cNvPr>
        <xdr:cNvPicPr preferRelativeResize="0"/>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0" y="29795304"/>
          <a:ext cx="1981200" cy="904875"/>
        </a:xfrm>
        <a:prstGeom prst="rect">
          <a:avLst/>
        </a:prstGeom>
        <a:noFill/>
      </xdr:spPr>
    </xdr:pic>
    <xdr:clientData fLocksWithSheet="0"/>
  </xdr:oneCellAnchor>
  <xdr:oneCellAnchor>
    <xdr:from>
      <xdr:col>2</xdr:col>
      <xdr:colOff>0</xdr:colOff>
      <xdr:row>28</xdr:row>
      <xdr:rowOff>0</xdr:rowOff>
    </xdr:from>
    <xdr:ext cx="1981200" cy="933450"/>
    <xdr:pic>
      <xdr:nvPicPr>
        <xdr:cNvPr id="164" name="image98.png">
          <a:extLst>
            <a:ext uri="{FF2B5EF4-FFF2-40B4-BE49-F238E27FC236}">
              <a16:creationId xmlns:a16="http://schemas.microsoft.com/office/drawing/2014/main" id="{96EA175A-044D-474F-8E1E-BC1EBBB8B79E}"/>
            </a:ext>
          </a:extLst>
        </xdr:cNvPr>
        <xdr:cNvPicPr preferRelativeResize="0"/>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0" y="25974261"/>
          <a:ext cx="1981200" cy="933450"/>
        </a:xfrm>
        <a:prstGeom prst="rect">
          <a:avLst/>
        </a:prstGeom>
        <a:noFill/>
      </xdr:spPr>
    </xdr:pic>
    <xdr:clientData fLocksWithSheet="0"/>
  </xdr:oneCellAnchor>
  <xdr:oneCellAnchor>
    <xdr:from>
      <xdr:col>2</xdr:col>
      <xdr:colOff>0</xdr:colOff>
      <xdr:row>38</xdr:row>
      <xdr:rowOff>0</xdr:rowOff>
    </xdr:from>
    <xdr:ext cx="1981200" cy="933450"/>
    <xdr:pic>
      <xdr:nvPicPr>
        <xdr:cNvPr id="165" name="image101.png">
          <a:extLst>
            <a:ext uri="{FF2B5EF4-FFF2-40B4-BE49-F238E27FC236}">
              <a16:creationId xmlns:a16="http://schemas.microsoft.com/office/drawing/2014/main" id="{B92E4377-1FC3-4DE1-9E64-B0F5DD8E5417}"/>
            </a:ext>
          </a:extLst>
        </xdr:cNvPr>
        <xdr:cNvPicPr preferRelativeResize="0"/>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0" y="35526870"/>
          <a:ext cx="1981200" cy="933450"/>
        </a:xfrm>
        <a:prstGeom prst="rect">
          <a:avLst/>
        </a:prstGeom>
        <a:noFill/>
      </xdr:spPr>
    </xdr:pic>
    <xdr:clientData fLocksWithSheet="0"/>
  </xdr:oneCellAnchor>
  <xdr:oneCellAnchor>
    <xdr:from>
      <xdr:col>2</xdr:col>
      <xdr:colOff>0</xdr:colOff>
      <xdr:row>70</xdr:row>
      <xdr:rowOff>0</xdr:rowOff>
    </xdr:from>
    <xdr:ext cx="1990725" cy="942975"/>
    <xdr:pic>
      <xdr:nvPicPr>
        <xdr:cNvPr id="166" name="image57.png">
          <a:extLst>
            <a:ext uri="{FF2B5EF4-FFF2-40B4-BE49-F238E27FC236}">
              <a16:creationId xmlns:a16="http://schemas.microsoft.com/office/drawing/2014/main" id="{5BB78631-11D2-43AE-AB37-DAD64C65E019}"/>
            </a:ext>
          </a:extLst>
        </xdr:cNvPr>
        <xdr:cNvPicPr preferRelativeResize="0"/>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0" y="66095217"/>
          <a:ext cx="1990725" cy="942975"/>
        </a:xfrm>
        <a:prstGeom prst="rect">
          <a:avLst/>
        </a:prstGeom>
        <a:noFill/>
      </xdr:spPr>
    </xdr:pic>
    <xdr:clientData fLocksWithSheet="0"/>
  </xdr:oneCellAnchor>
  <xdr:oneCellAnchor>
    <xdr:from>
      <xdr:col>2</xdr:col>
      <xdr:colOff>0</xdr:colOff>
      <xdr:row>98</xdr:row>
      <xdr:rowOff>0</xdr:rowOff>
    </xdr:from>
    <xdr:ext cx="1990725" cy="933450"/>
    <xdr:pic>
      <xdr:nvPicPr>
        <xdr:cNvPr id="167" name="image45.png">
          <a:extLst>
            <a:ext uri="{FF2B5EF4-FFF2-40B4-BE49-F238E27FC236}">
              <a16:creationId xmlns:a16="http://schemas.microsoft.com/office/drawing/2014/main" id="{011457CE-9DBD-4168-B1DC-4B2B447CF26F}"/>
            </a:ext>
          </a:extLst>
        </xdr:cNvPr>
        <xdr:cNvPicPr preferRelativeResize="0"/>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0" y="92842522"/>
          <a:ext cx="1990725" cy="933450"/>
        </a:xfrm>
        <a:prstGeom prst="rect">
          <a:avLst/>
        </a:prstGeom>
        <a:noFill/>
      </xdr:spPr>
    </xdr:pic>
    <xdr:clientData fLocksWithSheet="0"/>
  </xdr:oneCellAnchor>
  <xdr:oneCellAnchor>
    <xdr:from>
      <xdr:col>2</xdr:col>
      <xdr:colOff>0</xdr:colOff>
      <xdr:row>75</xdr:row>
      <xdr:rowOff>0</xdr:rowOff>
    </xdr:from>
    <xdr:ext cx="1990725" cy="933450"/>
    <xdr:pic>
      <xdr:nvPicPr>
        <xdr:cNvPr id="168" name="image60.png">
          <a:extLst>
            <a:ext uri="{FF2B5EF4-FFF2-40B4-BE49-F238E27FC236}">
              <a16:creationId xmlns:a16="http://schemas.microsoft.com/office/drawing/2014/main" id="{8008396D-3D0A-49FC-AD85-96FDC837E958}"/>
            </a:ext>
          </a:extLst>
        </xdr:cNvPr>
        <xdr:cNvPicPr preferRelativeResize="0"/>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0" y="70871522"/>
          <a:ext cx="1990725" cy="933450"/>
        </a:xfrm>
        <a:prstGeom prst="rect">
          <a:avLst/>
        </a:prstGeom>
        <a:noFill/>
      </xdr:spPr>
    </xdr:pic>
    <xdr:clientData fLocksWithSheet="0"/>
  </xdr:oneCellAnchor>
  <xdr:oneCellAnchor>
    <xdr:from>
      <xdr:col>2</xdr:col>
      <xdr:colOff>0</xdr:colOff>
      <xdr:row>66</xdr:row>
      <xdr:rowOff>0</xdr:rowOff>
    </xdr:from>
    <xdr:ext cx="1990725" cy="933450"/>
    <xdr:pic>
      <xdr:nvPicPr>
        <xdr:cNvPr id="169" name="image58.png">
          <a:extLst>
            <a:ext uri="{FF2B5EF4-FFF2-40B4-BE49-F238E27FC236}">
              <a16:creationId xmlns:a16="http://schemas.microsoft.com/office/drawing/2014/main" id="{4255052C-A6E9-4B64-9642-6ED4BA2CE6A9}"/>
            </a:ext>
          </a:extLst>
        </xdr:cNvPr>
        <xdr:cNvPicPr preferRelativeResize="0"/>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0" y="62274174"/>
          <a:ext cx="1990725" cy="933450"/>
        </a:xfrm>
        <a:prstGeom prst="rect">
          <a:avLst/>
        </a:prstGeom>
        <a:noFill/>
      </xdr:spPr>
    </xdr:pic>
    <xdr:clientData fLocksWithSheet="0"/>
  </xdr:oneCellAnchor>
  <xdr:oneCellAnchor>
    <xdr:from>
      <xdr:col>2</xdr:col>
      <xdr:colOff>0</xdr:colOff>
      <xdr:row>18</xdr:row>
      <xdr:rowOff>0</xdr:rowOff>
    </xdr:from>
    <xdr:ext cx="1990725" cy="933450"/>
    <xdr:pic>
      <xdr:nvPicPr>
        <xdr:cNvPr id="170" name="image56.png">
          <a:extLst>
            <a:ext uri="{FF2B5EF4-FFF2-40B4-BE49-F238E27FC236}">
              <a16:creationId xmlns:a16="http://schemas.microsoft.com/office/drawing/2014/main" id="{6D761392-2FF4-4BFE-A3E9-960B713E9146}"/>
            </a:ext>
          </a:extLst>
        </xdr:cNvPr>
        <xdr:cNvPicPr preferRelativeResize="0"/>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0" y="16421652"/>
          <a:ext cx="1990725" cy="933450"/>
        </a:xfrm>
        <a:prstGeom prst="rect">
          <a:avLst/>
        </a:prstGeom>
        <a:noFill/>
      </xdr:spPr>
    </xdr:pic>
    <xdr:clientData fLocksWithSheet="0"/>
  </xdr:oneCellAnchor>
  <xdr:oneCellAnchor>
    <xdr:from>
      <xdr:col>2</xdr:col>
      <xdr:colOff>0</xdr:colOff>
      <xdr:row>90</xdr:row>
      <xdr:rowOff>0</xdr:rowOff>
    </xdr:from>
    <xdr:ext cx="1990725" cy="933450"/>
    <xdr:pic>
      <xdr:nvPicPr>
        <xdr:cNvPr id="171" name="image62.png">
          <a:extLst>
            <a:ext uri="{FF2B5EF4-FFF2-40B4-BE49-F238E27FC236}">
              <a16:creationId xmlns:a16="http://schemas.microsoft.com/office/drawing/2014/main" id="{380E235D-E572-4CC3-BED5-458A1B8E57C9}"/>
            </a:ext>
          </a:extLst>
        </xdr:cNvPr>
        <xdr:cNvPicPr preferRelativeResize="0"/>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0" y="85200435"/>
          <a:ext cx="1990725" cy="933450"/>
        </a:xfrm>
        <a:prstGeom prst="rect">
          <a:avLst/>
        </a:prstGeom>
        <a:noFill/>
      </xdr:spPr>
    </xdr:pic>
    <xdr:clientData fLocksWithSheet="0"/>
  </xdr:oneCellAnchor>
  <xdr:oneCellAnchor>
    <xdr:from>
      <xdr:col>2</xdr:col>
      <xdr:colOff>0</xdr:colOff>
      <xdr:row>29</xdr:row>
      <xdr:rowOff>0</xdr:rowOff>
    </xdr:from>
    <xdr:ext cx="1990725" cy="933450"/>
    <xdr:pic>
      <xdr:nvPicPr>
        <xdr:cNvPr id="172" name="image59.png">
          <a:extLst>
            <a:ext uri="{FF2B5EF4-FFF2-40B4-BE49-F238E27FC236}">
              <a16:creationId xmlns:a16="http://schemas.microsoft.com/office/drawing/2014/main" id="{CC86819E-B1CB-40B5-A8C3-642683056309}"/>
            </a:ext>
          </a:extLst>
        </xdr:cNvPr>
        <xdr:cNvPicPr preferRelativeResize="0"/>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0" y="26929522"/>
          <a:ext cx="1990725" cy="933450"/>
        </a:xfrm>
        <a:prstGeom prst="rect">
          <a:avLst/>
        </a:prstGeom>
        <a:noFill/>
      </xdr:spPr>
    </xdr:pic>
    <xdr:clientData fLocksWithSheet="0"/>
  </xdr:oneCellAnchor>
  <xdr:oneCellAnchor>
    <xdr:from>
      <xdr:col>2</xdr:col>
      <xdr:colOff>0</xdr:colOff>
      <xdr:row>11</xdr:row>
      <xdr:rowOff>0</xdr:rowOff>
    </xdr:from>
    <xdr:ext cx="1981200" cy="895350"/>
    <xdr:pic>
      <xdr:nvPicPr>
        <xdr:cNvPr id="173" name="image100.png">
          <a:extLst>
            <a:ext uri="{FF2B5EF4-FFF2-40B4-BE49-F238E27FC236}">
              <a16:creationId xmlns:a16="http://schemas.microsoft.com/office/drawing/2014/main" id="{A9CC1EAE-AE92-48CF-8871-ACAD375C46A4}"/>
            </a:ext>
          </a:extLst>
        </xdr:cNvPr>
        <xdr:cNvPicPr preferRelativeResize="0"/>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0" y="9734826"/>
          <a:ext cx="1981200" cy="895350"/>
        </a:xfrm>
        <a:prstGeom prst="rect">
          <a:avLst/>
        </a:prstGeom>
        <a:noFill/>
      </xdr:spPr>
    </xdr:pic>
    <xdr:clientData fLocksWithSheet="0"/>
  </xdr:oneCellAnchor>
  <xdr:oneCellAnchor>
    <xdr:from>
      <xdr:col>2</xdr:col>
      <xdr:colOff>0</xdr:colOff>
      <xdr:row>40</xdr:row>
      <xdr:rowOff>0</xdr:rowOff>
    </xdr:from>
    <xdr:ext cx="1981200" cy="923925"/>
    <xdr:pic>
      <xdr:nvPicPr>
        <xdr:cNvPr id="174" name="image97.png">
          <a:extLst>
            <a:ext uri="{FF2B5EF4-FFF2-40B4-BE49-F238E27FC236}">
              <a16:creationId xmlns:a16="http://schemas.microsoft.com/office/drawing/2014/main" id="{539CEC0C-D7D1-40C9-8B91-B5573947D3B0}"/>
            </a:ext>
          </a:extLst>
        </xdr:cNvPr>
        <xdr:cNvPicPr preferRelativeResize="0"/>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0" y="37437391"/>
          <a:ext cx="1981200" cy="923925"/>
        </a:xfrm>
        <a:prstGeom prst="rect">
          <a:avLst/>
        </a:prstGeom>
        <a:noFill/>
      </xdr:spPr>
    </xdr:pic>
    <xdr:clientData fLocksWithSheet="0"/>
  </xdr:oneCellAnchor>
  <xdr:oneCellAnchor>
    <xdr:from>
      <xdr:col>2</xdr:col>
      <xdr:colOff>0</xdr:colOff>
      <xdr:row>12</xdr:row>
      <xdr:rowOff>0</xdr:rowOff>
    </xdr:from>
    <xdr:ext cx="1990725" cy="923925"/>
    <xdr:pic>
      <xdr:nvPicPr>
        <xdr:cNvPr id="175" name="image61.png">
          <a:extLst>
            <a:ext uri="{FF2B5EF4-FFF2-40B4-BE49-F238E27FC236}">
              <a16:creationId xmlns:a16="http://schemas.microsoft.com/office/drawing/2014/main" id="{5BA6F855-BFA9-44D2-AE4B-7B29AEAED547}"/>
            </a:ext>
          </a:extLst>
        </xdr:cNvPr>
        <xdr:cNvPicPr preferRelativeResize="0"/>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0" y="10690087"/>
          <a:ext cx="1990725" cy="923925"/>
        </a:xfrm>
        <a:prstGeom prst="rect">
          <a:avLst/>
        </a:prstGeom>
        <a:noFill/>
      </xdr:spPr>
    </xdr:pic>
    <xdr:clientData fLocksWithSheet="0"/>
  </xdr:oneCellAnchor>
  <xdr:oneCellAnchor>
    <xdr:from>
      <xdr:col>2</xdr:col>
      <xdr:colOff>0</xdr:colOff>
      <xdr:row>19</xdr:row>
      <xdr:rowOff>0</xdr:rowOff>
    </xdr:from>
    <xdr:ext cx="1990725" cy="914400"/>
    <xdr:pic>
      <xdr:nvPicPr>
        <xdr:cNvPr id="176" name="image67.png">
          <a:extLst>
            <a:ext uri="{FF2B5EF4-FFF2-40B4-BE49-F238E27FC236}">
              <a16:creationId xmlns:a16="http://schemas.microsoft.com/office/drawing/2014/main" id="{AD7E9EC5-E705-4690-A7FB-B593E603E51F}"/>
            </a:ext>
          </a:extLst>
        </xdr:cNvPr>
        <xdr:cNvPicPr preferRelativeResize="0"/>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0" y="17376913"/>
          <a:ext cx="1990725" cy="914400"/>
        </a:xfrm>
        <a:prstGeom prst="rect">
          <a:avLst/>
        </a:prstGeom>
        <a:noFill/>
      </xdr:spPr>
    </xdr:pic>
    <xdr:clientData fLocksWithSheet="0"/>
  </xdr:oneCellAnchor>
  <xdr:oneCellAnchor>
    <xdr:from>
      <xdr:col>2</xdr:col>
      <xdr:colOff>0</xdr:colOff>
      <xdr:row>27</xdr:row>
      <xdr:rowOff>0</xdr:rowOff>
    </xdr:from>
    <xdr:ext cx="1990725" cy="752475"/>
    <xdr:pic>
      <xdr:nvPicPr>
        <xdr:cNvPr id="177" name="image64.png">
          <a:extLst>
            <a:ext uri="{FF2B5EF4-FFF2-40B4-BE49-F238E27FC236}">
              <a16:creationId xmlns:a16="http://schemas.microsoft.com/office/drawing/2014/main" id="{AB368FFC-B44A-4E7B-8878-AE1149DEF725}"/>
            </a:ext>
          </a:extLst>
        </xdr:cNvPr>
        <xdr:cNvPicPr preferRelativeResize="0"/>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0" y="25019000"/>
          <a:ext cx="1990725" cy="752475"/>
        </a:xfrm>
        <a:prstGeom prst="rect">
          <a:avLst/>
        </a:prstGeom>
        <a:noFill/>
      </xdr:spPr>
    </xdr:pic>
    <xdr:clientData fLocksWithSheet="0"/>
  </xdr:oneCellAnchor>
  <xdr:oneCellAnchor>
    <xdr:from>
      <xdr:col>2</xdr:col>
      <xdr:colOff>0</xdr:colOff>
      <xdr:row>9</xdr:row>
      <xdr:rowOff>0</xdr:rowOff>
    </xdr:from>
    <xdr:ext cx="1990725" cy="933450"/>
    <xdr:pic>
      <xdr:nvPicPr>
        <xdr:cNvPr id="178" name="image68.png">
          <a:extLst>
            <a:ext uri="{FF2B5EF4-FFF2-40B4-BE49-F238E27FC236}">
              <a16:creationId xmlns:a16="http://schemas.microsoft.com/office/drawing/2014/main" id="{7B797780-BAF6-4362-9209-2BFB475F2F64}"/>
            </a:ext>
          </a:extLst>
        </xdr:cNvPr>
        <xdr:cNvPicPr preferRelativeResize="0"/>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0" y="7824304"/>
          <a:ext cx="1990725" cy="933450"/>
        </a:xfrm>
        <a:prstGeom prst="rect">
          <a:avLst/>
        </a:prstGeom>
        <a:noFill/>
      </xdr:spPr>
    </xdr:pic>
    <xdr:clientData fLocksWithSheet="0"/>
  </xdr:oneCellAnchor>
  <xdr:oneCellAnchor>
    <xdr:from>
      <xdr:col>2</xdr:col>
      <xdr:colOff>0</xdr:colOff>
      <xdr:row>14</xdr:row>
      <xdr:rowOff>0</xdr:rowOff>
    </xdr:from>
    <xdr:ext cx="1990725" cy="933450"/>
    <xdr:pic>
      <xdr:nvPicPr>
        <xdr:cNvPr id="179" name="image69.png">
          <a:extLst>
            <a:ext uri="{FF2B5EF4-FFF2-40B4-BE49-F238E27FC236}">
              <a16:creationId xmlns:a16="http://schemas.microsoft.com/office/drawing/2014/main" id="{6D64EE54-F60A-490A-81BA-B1833CDD5C19}"/>
            </a:ext>
          </a:extLst>
        </xdr:cNvPr>
        <xdr:cNvPicPr preferRelativeResize="0"/>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0" y="12600609"/>
          <a:ext cx="1990725" cy="933450"/>
        </a:xfrm>
        <a:prstGeom prst="rect">
          <a:avLst/>
        </a:prstGeom>
        <a:noFill/>
      </xdr:spPr>
    </xdr:pic>
    <xdr:clientData fLocksWithSheet="0"/>
  </xdr:oneCellAnchor>
  <xdr:oneCellAnchor>
    <xdr:from>
      <xdr:col>2</xdr:col>
      <xdr:colOff>0</xdr:colOff>
      <xdr:row>16</xdr:row>
      <xdr:rowOff>0</xdr:rowOff>
    </xdr:from>
    <xdr:ext cx="1990725" cy="923925"/>
    <xdr:pic>
      <xdr:nvPicPr>
        <xdr:cNvPr id="180" name="image63.png">
          <a:extLst>
            <a:ext uri="{FF2B5EF4-FFF2-40B4-BE49-F238E27FC236}">
              <a16:creationId xmlns:a16="http://schemas.microsoft.com/office/drawing/2014/main" id="{B042F2DE-A204-4B46-B373-681E56FAE1EB}"/>
            </a:ext>
          </a:extLst>
        </xdr:cNvPr>
        <xdr:cNvPicPr preferRelativeResize="0"/>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0" y="14511130"/>
          <a:ext cx="1990725" cy="923925"/>
        </a:xfrm>
        <a:prstGeom prst="rect">
          <a:avLst/>
        </a:prstGeom>
        <a:noFill/>
      </xdr:spPr>
    </xdr:pic>
    <xdr:clientData fLocksWithSheet="0"/>
  </xdr:oneCellAnchor>
  <xdr:oneCellAnchor>
    <xdr:from>
      <xdr:col>2</xdr:col>
      <xdr:colOff>0</xdr:colOff>
      <xdr:row>6</xdr:row>
      <xdr:rowOff>0</xdr:rowOff>
    </xdr:from>
    <xdr:ext cx="1990725" cy="933450"/>
    <xdr:pic>
      <xdr:nvPicPr>
        <xdr:cNvPr id="181" name="image82.png">
          <a:extLst>
            <a:ext uri="{FF2B5EF4-FFF2-40B4-BE49-F238E27FC236}">
              <a16:creationId xmlns:a16="http://schemas.microsoft.com/office/drawing/2014/main" id="{315B9A92-D84D-440C-87DC-A1440FEC5CDF}"/>
            </a:ext>
          </a:extLst>
        </xdr:cNvPr>
        <xdr:cNvPicPr preferRelativeResize="0"/>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0" y="4958522"/>
          <a:ext cx="1990725" cy="933450"/>
        </a:xfrm>
        <a:prstGeom prst="rect">
          <a:avLst/>
        </a:prstGeom>
        <a:noFill/>
      </xdr:spPr>
    </xdr:pic>
    <xdr:clientData fLocksWithSheet="0"/>
  </xdr:oneCellAnchor>
  <xdr:oneCellAnchor>
    <xdr:from>
      <xdr:col>2</xdr:col>
      <xdr:colOff>0</xdr:colOff>
      <xdr:row>96</xdr:row>
      <xdr:rowOff>0</xdr:rowOff>
    </xdr:from>
    <xdr:ext cx="1990725" cy="914400"/>
    <xdr:pic>
      <xdr:nvPicPr>
        <xdr:cNvPr id="182" name="image72.png">
          <a:extLst>
            <a:ext uri="{FF2B5EF4-FFF2-40B4-BE49-F238E27FC236}">
              <a16:creationId xmlns:a16="http://schemas.microsoft.com/office/drawing/2014/main" id="{A8981E2B-F93D-4B3C-BB28-24C414B473C8}"/>
            </a:ext>
          </a:extLst>
        </xdr:cNvPr>
        <xdr:cNvPicPr preferRelativeResize="0"/>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0" y="90932000"/>
          <a:ext cx="1990725" cy="914400"/>
        </a:xfrm>
        <a:prstGeom prst="rect">
          <a:avLst/>
        </a:prstGeom>
        <a:noFill/>
      </xdr:spPr>
    </xdr:pic>
    <xdr:clientData fLocksWithSheet="0"/>
  </xdr:oneCellAnchor>
  <xdr:oneCellAnchor>
    <xdr:from>
      <xdr:col>2</xdr:col>
      <xdr:colOff>0</xdr:colOff>
      <xdr:row>34</xdr:row>
      <xdr:rowOff>0</xdr:rowOff>
    </xdr:from>
    <xdr:ext cx="1990725" cy="942975"/>
    <xdr:pic>
      <xdr:nvPicPr>
        <xdr:cNvPr id="183" name="image70.png">
          <a:extLst>
            <a:ext uri="{FF2B5EF4-FFF2-40B4-BE49-F238E27FC236}">
              <a16:creationId xmlns:a16="http://schemas.microsoft.com/office/drawing/2014/main" id="{B8B681E5-65CE-46F5-99ED-49986F913C72}"/>
            </a:ext>
          </a:extLst>
        </xdr:cNvPr>
        <xdr:cNvPicPr preferRelativeResize="0"/>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0" y="31705826"/>
          <a:ext cx="1990725" cy="942975"/>
        </a:xfrm>
        <a:prstGeom prst="rect">
          <a:avLst/>
        </a:prstGeom>
        <a:noFill/>
      </xdr:spPr>
    </xdr:pic>
    <xdr:clientData fLocksWithSheet="0"/>
  </xdr:oneCellAnchor>
  <xdr:oneCellAnchor>
    <xdr:from>
      <xdr:col>2</xdr:col>
      <xdr:colOff>0</xdr:colOff>
      <xdr:row>56</xdr:row>
      <xdr:rowOff>0</xdr:rowOff>
    </xdr:from>
    <xdr:ext cx="1990725" cy="819150"/>
    <xdr:pic>
      <xdr:nvPicPr>
        <xdr:cNvPr id="184" name="image66.png">
          <a:extLst>
            <a:ext uri="{FF2B5EF4-FFF2-40B4-BE49-F238E27FC236}">
              <a16:creationId xmlns:a16="http://schemas.microsoft.com/office/drawing/2014/main" id="{20207FF5-4AD8-46E2-82CE-36CE09005723}"/>
            </a:ext>
          </a:extLst>
        </xdr:cNvPr>
        <xdr:cNvPicPr preferRelativeResize="0"/>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0" y="52721565"/>
          <a:ext cx="1990725" cy="819150"/>
        </a:xfrm>
        <a:prstGeom prst="rect">
          <a:avLst/>
        </a:prstGeom>
        <a:noFill/>
      </xdr:spPr>
    </xdr:pic>
    <xdr:clientData fLocksWithSheet="0"/>
  </xdr:oneCellAnchor>
  <xdr:oneCellAnchor>
    <xdr:from>
      <xdr:col>2</xdr:col>
      <xdr:colOff>0</xdr:colOff>
      <xdr:row>100</xdr:row>
      <xdr:rowOff>0</xdr:rowOff>
    </xdr:from>
    <xdr:ext cx="1990725" cy="923925"/>
    <xdr:pic>
      <xdr:nvPicPr>
        <xdr:cNvPr id="185" name="image81.png">
          <a:extLst>
            <a:ext uri="{FF2B5EF4-FFF2-40B4-BE49-F238E27FC236}">
              <a16:creationId xmlns:a16="http://schemas.microsoft.com/office/drawing/2014/main" id="{015E72F1-099E-4844-8ECF-C595B38C3FBC}"/>
            </a:ext>
          </a:extLst>
        </xdr:cNvPr>
        <xdr:cNvPicPr preferRelativeResize="0"/>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0" y="94753043"/>
          <a:ext cx="1990725" cy="923925"/>
        </a:xfrm>
        <a:prstGeom prst="rect">
          <a:avLst/>
        </a:prstGeom>
        <a:noFill/>
      </xdr:spPr>
    </xdr:pic>
    <xdr:clientData fLocksWithSheet="0"/>
  </xdr:oneCellAnchor>
  <xdr:oneCellAnchor>
    <xdr:from>
      <xdr:col>2</xdr:col>
      <xdr:colOff>0</xdr:colOff>
      <xdr:row>36</xdr:row>
      <xdr:rowOff>0</xdr:rowOff>
    </xdr:from>
    <xdr:ext cx="1990725" cy="933450"/>
    <xdr:pic>
      <xdr:nvPicPr>
        <xdr:cNvPr id="186" name="image75.png">
          <a:extLst>
            <a:ext uri="{FF2B5EF4-FFF2-40B4-BE49-F238E27FC236}">
              <a16:creationId xmlns:a16="http://schemas.microsoft.com/office/drawing/2014/main" id="{FC35D35F-7900-467B-A22B-C2D1103F904B}"/>
            </a:ext>
          </a:extLst>
        </xdr:cNvPr>
        <xdr:cNvPicPr preferRelativeResize="0"/>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0" y="33616348"/>
          <a:ext cx="1990725" cy="933450"/>
        </a:xfrm>
        <a:prstGeom prst="rect">
          <a:avLst/>
        </a:prstGeom>
        <a:noFill/>
      </xdr:spPr>
    </xdr:pic>
    <xdr:clientData fLocksWithSheet="0"/>
  </xdr:oneCellAnchor>
  <xdr:oneCellAnchor>
    <xdr:from>
      <xdr:col>2</xdr:col>
      <xdr:colOff>0</xdr:colOff>
      <xdr:row>95</xdr:row>
      <xdr:rowOff>0</xdr:rowOff>
    </xdr:from>
    <xdr:ext cx="1990725" cy="923925"/>
    <xdr:pic>
      <xdr:nvPicPr>
        <xdr:cNvPr id="187" name="image77.png">
          <a:extLst>
            <a:ext uri="{FF2B5EF4-FFF2-40B4-BE49-F238E27FC236}">
              <a16:creationId xmlns:a16="http://schemas.microsoft.com/office/drawing/2014/main" id="{4F2194ED-BEB0-4160-BD53-8F3CA64C5C28}"/>
            </a:ext>
          </a:extLst>
        </xdr:cNvPr>
        <xdr:cNvPicPr preferRelativeResize="0"/>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0" y="89976739"/>
          <a:ext cx="1990725" cy="923925"/>
        </a:xfrm>
        <a:prstGeom prst="rect">
          <a:avLst/>
        </a:prstGeom>
        <a:noFill/>
      </xdr:spPr>
    </xdr:pic>
    <xdr:clientData fLocksWithSheet="0"/>
  </xdr:oneCellAnchor>
  <xdr:oneCellAnchor>
    <xdr:from>
      <xdr:col>2</xdr:col>
      <xdr:colOff>0</xdr:colOff>
      <xdr:row>71</xdr:row>
      <xdr:rowOff>0</xdr:rowOff>
    </xdr:from>
    <xdr:ext cx="1990725" cy="933450"/>
    <xdr:pic>
      <xdr:nvPicPr>
        <xdr:cNvPr id="188" name="image85.png">
          <a:extLst>
            <a:ext uri="{FF2B5EF4-FFF2-40B4-BE49-F238E27FC236}">
              <a16:creationId xmlns:a16="http://schemas.microsoft.com/office/drawing/2014/main" id="{DA5E8C28-335C-45C1-96EA-ECF80F57B9B7}"/>
            </a:ext>
          </a:extLst>
        </xdr:cNvPr>
        <xdr:cNvPicPr preferRelativeResize="0"/>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0" y="67050478"/>
          <a:ext cx="1990725" cy="933450"/>
        </a:xfrm>
        <a:prstGeom prst="rect">
          <a:avLst/>
        </a:prstGeom>
        <a:noFill/>
      </xdr:spPr>
    </xdr:pic>
    <xdr:clientData fLocksWithSheet="0"/>
  </xdr:oneCellAnchor>
  <xdr:oneCellAnchor>
    <xdr:from>
      <xdr:col>2</xdr:col>
      <xdr:colOff>0</xdr:colOff>
      <xdr:row>76</xdr:row>
      <xdr:rowOff>0</xdr:rowOff>
    </xdr:from>
    <xdr:ext cx="1990725" cy="914400"/>
    <xdr:pic>
      <xdr:nvPicPr>
        <xdr:cNvPr id="189" name="image79.png">
          <a:extLst>
            <a:ext uri="{FF2B5EF4-FFF2-40B4-BE49-F238E27FC236}">
              <a16:creationId xmlns:a16="http://schemas.microsoft.com/office/drawing/2014/main" id="{30EA914A-4C76-47B2-AE87-417B8B5D1AE4}"/>
            </a:ext>
          </a:extLst>
        </xdr:cNvPr>
        <xdr:cNvPicPr preferRelativeResize="0"/>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0" y="71826783"/>
          <a:ext cx="1990725" cy="914400"/>
        </a:xfrm>
        <a:prstGeom prst="rect">
          <a:avLst/>
        </a:prstGeom>
        <a:noFill/>
      </xdr:spPr>
    </xdr:pic>
    <xdr:clientData fLocksWithSheet="0"/>
  </xdr:oneCellAnchor>
  <xdr:oneCellAnchor>
    <xdr:from>
      <xdr:col>2</xdr:col>
      <xdr:colOff>0</xdr:colOff>
      <xdr:row>101</xdr:row>
      <xdr:rowOff>0</xdr:rowOff>
    </xdr:from>
    <xdr:ext cx="1990725" cy="933450"/>
    <xdr:pic>
      <xdr:nvPicPr>
        <xdr:cNvPr id="190" name="image78.png">
          <a:extLst>
            <a:ext uri="{FF2B5EF4-FFF2-40B4-BE49-F238E27FC236}">
              <a16:creationId xmlns:a16="http://schemas.microsoft.com/office/drawing/2014/main" id="{6BDCABC1-3AF3-469E-839D-7E5CAE827D9D}"/>
            </a:ext>
          </a:extLst>
        </xdr:cNvPr>
        <xdr:cNvPicPr preferRelativeResize="0"/>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0" y="95708304"/>
          <a:ext cx="1990725" cy="933450"/>
        </a:xfrm>
        <a:prstGeom prst="rect">
          <a:avLst/>
        </a:prstGeom>
        <a:noFill/>
      </xdr:spPr>
    </xdr:pic>
    <xdr:clientData fLocksWithSheet="0"/>
  </xdr:oneCellAnchor>
  <xdr:oneCellAnchor>
    <xdr:from>
      <xdr:col>2</xdr:col>
      <xdr:colOff>0</xdr:colOff>
      <xdr:row>21</xdr:row>
      <xdr:rowOff>0</xdr:rowOff>
    </xdr:from>
    <xdr:ext cx="1990725" cy="942975"/>
    <xdr:pic>
      <xdr:nvPicPr>
        <xdr:cNvPr id="191" name="image86.png">
          <a:extLst>
            <a:ext uri="{FF2B5EF4-FFF2-40B4-BE49-F238E27FC236}">
              <a16:creationId xmlns:a16="http://schemas.microsoft.com/office/drawing/2014/main" id="{2B442F44-8311-48F9-A63E-DC495025C46E}"/>
            </a:ext>
          </a:extLst>
        </xdr:cNvPr>
        <xdr:cNvPicPr preferRelativeResize="0"/>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0" y="19287435"/>
          <a:ext cx="1990725" cy="942975"/>
        </a:xfrm>
        <a:prstGeom prst="rect">
          <a:avLst/>
        </a:prstGeom>
        <a:noFill/>
      </xdr:spPr>
    </xdr:pic>
    <xdr:clientData fLocksWithSheet="0"/>
  </xdr:oneCellAnchor>
  <xdr:oneCellAnchor>
    <xdr:from>
      <xdr:col>2</xdr:col>
      <xdr:colOff>0</xdr:colOff>
      <xdr:row>69</xdr:row>
      <xdr:rowOff>0</xdr:rowOff>
    </xdr:from>
    <xdr:ext cx="1990725" cy="933450"/>
    <xdr:pic>
      <xdr:nvPicPr>
        <xdr:cNvPr id="192" name="image80.png">
          <a:extLst>
            <a:ext uri="{FF2B5EF4-FFF2-40B4-BE49-F238E27FC236}">
              <a16:creationId xmlns:a16="http://schemas.microsoft.com/office/drawing/2014/main" id="{18FC006C-CBF2-4819-A025-13BADA6E275C}"/>
            </a:ext>
          </a:extLst>
        </xdr:cNvPr>
        <xdr:cNvPicPr preferRelativeResize="0"/>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0" y="65139957"/>
          <a:ext cx="1990725" cy="933450"/>
        </a:xfrm>
        <a:prstGeom prst="rect">
          <a:avLst/>
        </a:prstGeom>
        <a:noFill/>
      </xdr:spPr>
    </xdr:pic>
    <xdr:clientData fLocksWithSheet="0"/>
  </xdr:oneCellAnchor>
  <xdr:oneCellAnchor>
    <xdr:from>
      <xdr:col>2</xdr:col>
      <xdr:colOff>0</xdr:colOff>
      <xdr:row>52</xdr:row>
      <xdr:rowOff>0</xdr:rowOff>
    </xdr:from>
    <xdr:ext cx="1990725" cy="933450"/>
    <xdr:pic>
      <xdr:nvPicPr>
        <xdr:cNvPr id="193" name="image76.png">
          <a:extLst>
            <a:ext uri="{FF2B5EF4-FFF2-40B4-BE49-F238E27FC236}">
              <a16:creationId xmlns:a16="http://schemas.microsoft.com/office/drawing/2014/main" id="{EA855A46-4DE5-48CA-A284-78D0874A9F5A}"/>
            </a:ext>
          </a:extLst>
        </xdr:cNvPr>
        <xdr:cNvPicPr preferRelativeResize="0"/>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0" y="48900522"/>
          <a:ext cx="1990725" cy="933450"/>
        </a:xfrm>
        <a:prstGeom prst="rect">
          <a:avLst/>
        </a:prstGeom>
        <a:noFill/>
      </xdr:spPr>
    </xdr:pic>
    <xdr:clientData fLocksWithSheet="0"/>
  </xdr:oneCellAnchor>
  <xdr:oneCellAnchor>
    <xdr:from>
      <xdr:col>2</xdr:col>
      <xdr:colOff>0</xdr:colOff>
      <xdr:row>22</xdr:row>
      <xdr:rowOff>0</xdr:rowOff>
    </xdr:from>
    <xdr:ext cx="1990725" cy="923925"/>
    <xdr:pic>
      <xdr:nvPicPr>
        <xdr:cNvPr id="194" name="image88.png">
          <a:extLst>
            <a:ext uri="{FF2B5EF4-FFF2-40B4-BE49-F238E27FC236}">
              <a16:creationId xmlns:a16="http://schemas.microsoft.com/office/drawing/2014/main" id="{E8951137-34E3-4AA9-8CE8-89EF1AE12F6E}"/>
            </a:ext>
          </a:extLst>
        </xdr:cNvPr>
        <xdr:cNvPicPr preferRelativeResize="0"/>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0" y="20242696"/>
          <a:ext cx="1990725" cy="923925"/>
        </a:xfrm>
        <a:prstGeom prst="rect">
          <a:avLst/>
        </a:prstGeom>
        <a:noFill/>
      </xdr:spPr>
    </xdr:pic>
    <xdr:clientData fLocksWithSheet="0"/>
  </xdr:oneCellAnchor>
  <xdr:oneCellAnchor>
    <xdr:from>
      <xdr:col>2</xdr:col>
      <xdr:colOff>0</xdr:colOff>
      <xdr:row>43</xdr:row>
      <xdr:rowOff>0</xdr:rowOff>
    </xdr:from>
    <xdr:ext cx="1990725" cy="933450"/>
    <xdr:pic>
      <xdr:nvPicPr>
        <xdr:cNvPr id="195" name="image83.png">
          <a:extLst>
            <a:ext uri="{FF2B5EF4-FFF2-40B4-BE49-F238E27FC236}">
              <a16:creationId xmlns:a16="http://schemas.microsoft.com/office/drawing/2014/main" id="{6539478C-42B8-4A6B-8F4D-2916D6654864}"/>
            </a:ext>
          </a:extLst>
        </xdr:cNvPr>
        <xdr:cNvPicPr preferRelativeResize="0"/>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0" y="40303174"/>
          <a:ext cx="1990725" cy="933450"/>
        </a:xfrm>
        <a:prstGeom prst="rect">
          <a:avLst/>
        </a:prstGeom>
        <a:noFill/>
      </xdr:spPr>
    </xdr:pic>
    <xdr:clientData fLocksWithSheet="0"/>
  </xdr:oneCellAnchor>
  <xdr:oneCellAnchor>
    <xdr:from>
      <xdr:col>2</xdr:col>
      <xdr:colOff>0</xdr:colOff>
      <xdr:row>13</xdr:row>
      <xdr:rowOff>0</xdr:rowOff>
    </xdr:from>
    <xdr:ext cx="1990725" cy="923925"/>
    <xdr:pic>
      <xdr:nvPicPr>
        <xdr:cNvPr id="196" name="image84.png">
          <a:extLst>
            <a:ext uri="{FF2B5EF4-FFF2-40B4-BE49-F238E27FC236}">
              <a16:creationId xmlns:a16="http://schemas.microsoft.com/office/drawing/2014/main" id="{E93FA04F-186F-4A5F-B3D7-F4923881D6B8}"/>
            </a:ext>
          </a:extLst>
        </xdr:cNvPr>
        <xdr:cNvPicPr preferRelativeResize="0"/>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0" y="11645348"/>
          <a:ext cx="1990725" cy="923925"/>
        </a:xfrm>
        <a:prstGeom prst="rect">
          <a:avLst/>
        </a:prstGeom>
        <a:noFill/>
      </xdr:spPr>
    </xdr:pic>
    <xdr:clientData fLocksWithSheet="0"/>
  </xdr:oneCellAnchor>
  <xdr:oneCellAnchor>
    <xdr:from>
      <xdr:col>2</xdr:col>
      <xdr:colOff>0</xdr:colOff>
      <xdr:row>26</xdr:row>
      <xdr:rowOff>0</xdr:rowOff>
    </xdr:from>
    <xdr:ext cx="1990725" cy="933450"/>
    <xdr:pic>
      <xdr:nvPicPr>
        <xdr:cNvPr id="197" name="image90.png">
          <a:extLst>
            <a:ext uri="{FF2B5EF4-FFF2-40B4-BE49-F238E27FC236}">
              <a16:creationId xmlns:a16="http://schemas.microsoft.com/office/drawing/2014/main" id="{D6F3F903-825B-4AD6-B042-1F8A1C7507D6}"/>
            </a:ext>
          </a:extLst>
        </xdr:cNvPr>
        <xdr:cNvPicPr preferRelativeResize="0"/>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0" y="24063739"/>
          <a:ext cx="1990725" cy="933450"/>
        </a:xfrm>
        <a:prstGeom prst="rect">
          <a:avLst/>
        </a:prstGeom>
        <a:noFill/>
      </xdr:spPr>
    </xdr:pic>
    <xdr:clientData fLocksWithSheet="0"/>
  </xdr:oneCellAnchor>
  <xdr:oneCellAnchor>
    <xdr:from>
      <xdr:col>2</xdr:col>
      <xdr:colOff>0</xdr:colOff>
      <xdr:row>99</xdr:row>
      <xdr:rowOff>0</xdr:rowOff>
    </xdr:from>
    <xdr:ext cx="1990725" cy="923925"/>
    <xdr:pic>
      <xdr:nvPicPr>
        <xdr:cNvPr id="198" name="image89.png">
          <a:extLst>
            <a:ext uri="{FF2B5EF4-FFF2-40B4-BE49-F238E27FC236}">
              <a16:creationId xmlns:a16="http://schemas.microsoft.com/office/drawing/2014/main" id="{62E72252-E0AE-4A23-8ADE-2B469EEF98C1}"/>
            </a:ext>
          </a:extLst>
        </xdr:cNvPr>
        <xdr:cNvPicPr preferRelativeResize="0"/>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0" y="93797783"/>
          <a:ext cx="1990725" cy="923925"/>
        </a:xfrm>
        <a:prstGeom prst="rect">
          <a:avLst/>
        </a:prstGeom>
        <a:noFill/>
      </xdr:spPr>
    </xdr:pic>
    <xdr:clientData fLocksWithSheet="0"/>
  </xdr:oneCellAnchor>
  <xdr:oneCellAnchor>
    <xdr:from>
      <xdr:col>2</xdr:col>
      <xdr:colOff>0</xdr:colOff>
      <xdr:row>57</xdr:row>
      <xdr:rowOff>0</xdr:rowOff>
    </xdr:from>
    <xdr:ext cx="1990725" cy="914400"/>
    <xdr:pic>
      <xdr:nvPicPr>
        <xdr:cNvPr id="199" name="image91.png">
          <a:extLst>
            <a:ext uri="{FF2B5EF4-FFF2-40B4-BE49-F238E27FC236}">
              <a16:creationId xmlns:a16="http://schemas.microsoft.com/office/drawing/2014/main" id="{9CC2F2FB-5572-4583-9B46-F2976B6F05F8}"/>
            </a:ext>
          </a:extLst>
        </xdr:cNvPr>
        <xdr:cNvPicPr preferRelativeResize="0"/>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0" y="53676826"/>
          <a:ext cx="1990725" cy="914400"/>
        </a:xfrm>
        <a:prstGeom prst="rect">
          <a:avLst/>
        </a:prstGeom>
        <a:noFill/>
      </xdr:spPr>
    </xdr:pic>
    <xdr:clientData fLocksWithSheet="0"/>
  </xdr:oneCellAnchor>
  <xdr:oneCellAnchor>
    <xdr:from>
      <xdr:col>2</xdr:col>
      <xdr:colOff>0</xdr:colOff>
      <xdr:row>80</xdr:row>
      <xdr:rowOff>0</xdr:rowOff>
    </xdr:from>
    <xdr:ext cx="1990725" cy="914400"/>
    <xdr:pic>
      <xdr:nvPicPr>
        <xdr:cNvPr id="200" name="image87.png">
          <a:extLst>
            <a:ext uri="{FF2B5EF4-FFF2-40B4-BE49-F238E27FC236}">
              <a16:creationId xmlns:a16="http://schemas.microsoft.com/office/drawing/2014/main" id="{BBE2FB1B-64AE-44C9-8087-458B4CD5EF0A}"/>
            </a:ext>
          </a:extLst>
        </xdr:cNvPr>
        <xdr:cNvPicPr preferRelativeResize="0"/>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0" y="75647826"/>
          <a:ext cx="1990725" cy="914400"/>
        </a:xfrm>
        <a:prstGeom prst="rect">
          <a:avLst/>
        </a:prstGeom>
        <a:noFill/>
      </xdr:spPr>
    </xdr:pic>
    <xdr:clientData fLocksWithSheet="0"/>
  </xdr:oneCellAnchor>
  <xdr:oneCellAnchor>
    <xdr:from>
      <xdr:col>2</xdr:col>
      <xdr:colOff>0</xdr:colOff>
      <xdr:row>25</xdr:row>
      <xdr:rowOff>0</xdr:rowOff>
    </xdr:from>
    <xdr:ext cx="1990725" cy="933450"/>
    <xdr:pic>
      <xdr:nvPicPr>
        <xdr:cNvPr id="201" name="image94.png">
          <a:extLst>
            <a:ext uri="{FF2B5EF4-FFF2-40B4-BE49-F238E27FC236}">
              <a16:creationId xmlns:a16="http://schemas.microsoft.com/office/drawing/2014/main" id="{5FA0F5DD-FBDA-4B5D-A18B-9F2181487CA3}"/>
            </a:ext>
          </a:extLst>
        </xdr:cNvPr>
        <xdr:cNvPicPr preferRelativeResize="0"/>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0" y="23108478"/>
          <a:ext cx="1990725" cy="933450"/>
        </a:xfrm>
        <a:prstGeom prst="rect">
          <a:avLst/>
        </a:prstGeom>
        <a:noFill/>
      </xdr:spPr>
    </xdr:pic>
    <xdr:clientData fLocksWithSheet="0"/>
  </xdr:oneCellAnchor>
  <xdr:oneCellAnchor>
    <xdr:from>
      <xdr:col>2</xdr:col>
      <xdr:colOff>0</xdr:colOff>
      <xdr:row>41</xdr:row>
      <xdr:rowOff>0</xdr:rowOff>
    </xdr:from>
    <xdr:ext cx="1990725" cy="923925"/>
    <xdr:pic>
      <xdr:nvPicPr>
        <xdr:cNvPr id="202" name="image92.png">
          <a:extLst>
            <a:ext uri="{FF2B5EF4-FFF2-40B4-BE49-F238E27FC236}">
              <a16:creationId xmlns:a16="http://schemas.microsoft.com/office/drawing/2014/main" id="{1DCF1625-2282-4BE1-BC99-DEA110E356E0}"/>
            </a:ext>
          </a:extLst>
        </xdr:cNvPr>
        <xdr:cNvPicPr preferRelativeResize="0"/>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0" y="38392652"/>
          <a:ext cx="1990725" cy="923925"/>
        </a:xfrm>
        <a:prstGeom prst="rect">
          <a:avLst/>
        </a:prstGeom>
        <a:noFill/>
      </xdr:spPr>
    </xdr:pic>
    <xdr:clientData fLocksWithSheet="0"/>
  </xdr:oneCellAnchor>
  <xdr:oneCellAnchor>
    <xdr:from>
      <xdr:col>2</xdr:col>
      <xdr:colOff>0</xdr:colOff>
      <xdr:row>23</xdr:row>
      <xdr:rowOff>0</xdr:rowOff>
    </xdr:from>
    <xdr:ext cx="1990725" cy="933450"/>
    <xdr:pic>
      <xdr:nvPicPr>
        <xdr:cNvPr id="203" name="image93.png">
          <a:extLst>
            <a:ext uri="{FF2B5EF4-FFF2-40B4-BE49-F238E27FC236}">
              <a16:creationId xmlns:a16="http://schemas.microsoft.com/office/drawing/2014/main" id="{EE9B4B90-A448-4E18-A8B4-7A07908789F5}"/>
            </a:ext>
          </a:extLst>
        </xdr:cNvPr>
        <xdr:cNvPicPr preferRelativeResize="0"/>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0" y="21197957"/>
          <a:ext cx="1990725" cy="93345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796712-017D-4710-AD3E-F004CD63875D}" name="Table1" displayName="Table1" ref="A1:Y102" totalsRowShown="0" dataDxfId="25">
  <autoFilter ref="A1:Y102" xr:uid="{2E796712-017D-4710-AD3E-F004CD63875D}"/>
  <sortState xmlns:xlrd2="http://schemas.microsoft.com/office/spreadsheetml/2017/richdata2" ref="A2:Y102">
    <sortCondition ref="C1:C102"/>
  </sortState>
  <tableColumns count="25">
    <tableColumn id="2" xr3:uid="{685DDF1C-B2B4-4E72-91C3-2391BAF6BA14}" name="Solution Name" dataDxfId="24"/>
    <tableColumn id="29" xr3:uid="{4D57B454-8C94-49E5-8288-5B5E4FD0B6AE}" name="One sentence summary" dataDxfId="23"/>
    <tableColumn id="3" xr3:uid="{74EFF53A-7EB3-4A72-B2B3-730045FBA361}" name="Pic" dataDxfId="22"/>
    <tableColumn id="4" xr3:uid="{B5022AA9-2819-4753-B7A1-8BEDD54D8596}" name="Organization" dataDxfId="21"/>
    <tableColumn id="5" xr3:uid="{1C056F81-BA3F-4412-AF21-06ED11B66A06}" name="The Problem" dataDxfId="20"/>
    <tableColumn id="6" xr3:uid="{10EA50D5-DEAE-437E-A65D-4BB49A70154C}" name="Solution Summary" dataDxfId="19"/>
    <tableColumn id="7" xr3:uid="{20635C32-0245-4AB0-A0DC-A67687CA6E80}" name="Impact" dataDxfId="18"/>
    <tableColumn id="8" xr3:uid="{34F765CB-ADDC-49B7-BBB8-FCF1996696E8}" name="How it works" dataDxfId="17"/>
    <tableColumn id="9" xr3:uid="{97017441-63B8-46B5-9D18-CEE14149897E}" name="How does this Solution Bridge the Digital Divide?" dataDxfId="16"/>
    <tableColumn id="10" xr3:uid="{940E1458-3F03-470F-A7F5-3CED30C63D97}" name="Past/Current Partners" dataDxfId="15"/>
    <tableColumn id="11" xr3:uid="{80EA0771-7596-48E3-BE5D-DE092231F0AD}" name="Active Countries" dataDxfId="14"/>
    <tableColumn id="12" xr3:uid="{9369EAF8-5461-4DD2-BA08-DB02779AD0A9}" name="Plans for Expansion" dataDxfId="13"/>
    <tableColumn id="13" xr3:uid="{096D7E99-FF12-4CE1-BE15-303986E0F60D}" name="Expansion Plans (Countries)" dataDxfId="12"/>
    <tableColumn id="14" xr3:uid="{BB4548E8-FF2D-46DB-9C28-0705DC7961FB}" name="Website URL" dataDxfId="11"/>
    <tableColumn id="15" xr3:uid="{0ED81F15-B4D7-45C1-9AB1-72EB40EBE8FE}" name="Technology " dataDxfId="10"/>
    <tableColumn id="16" xr3:uid="{E0284EC8-1F48-42F8-8DF9-FBACDE16DD24}" name="Thematic Area(s)" dataDxfId="9"/>
    <tableColumn id="17" xr3:uid="{410DE035-B712-472F-9885-729DEFFC0197}" name="Sub-Category" dataDxfId="8"/>
    <tableColumn id="18" xr3:uid="{4A2E6683-A2D2-4D5D-8BDB-F84E95C7BF72}" name="SDG(s)" dataDxfId="7"/>
    <tableColumn id="19" xr3:uid="{D07AB3DF-740D-44B4-94E8-D3CA56E48541}" name="Digital Public Good" dataDxfId="6"/>
    <tableColumn id="20" xr3:uid="{6B304C13-6340-410C-A933-107C2914DB01}" name="UN Solution" dataDxfId="5"/>
    <tableColumn id="21" xr3:uid="{ABC1BF56-9928-4B91-ADF8-C134423F47DC}" name="Users Tally" dataDxfId="4"/>
    <tableColumn id="22" xr3:uid="{58FF714E-00D3-4D6A-BDDA-76AC0B359187}" name="Regions" dataDxfId="3"/>
    <tableColumn id="23" xr3:uid="{62F19403-2DF9-40B0-9EEB-5B6992197968}" name="Video URL" dataDxfId="2"/>
    <tableColumn id="25" xr3:uid="{C26C189B-4F1F-4073-921D-D8FC6E3AC8F6}" name="Image URL" dataDxfId="1"/>
    <tableColumn id="26" xr3:uid="{C53AB711-766F-4159-9DFC-AC98428C19BE}" name="Tally of Technology" dataDxfId="0"/>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ime.life/" TargetMode="External"/><Relationship Id="rId21" Type="http://schemas.openxmlformats.org/officeDocument/2006/relationships/hyperlink" Target="https://vimeo.com/714046056" TargetMode="External"/><Relationship Id="rId63" Type="http://schemas.openxmlformats.org/officeDocument/2006/relationships/hyperlink" Target="https://digitalx.undp.org/images/solutions/Sube.jpeg" TargetMode="External"/><Relationship Id="rId159" Type="http://schemas.openxmlformats.org/officeDocument/2006/relationships/hyperlink" Target="https://digitalx.undp.org/images/solutions/farmAi.png" TargetMode="External"/><Relationship Id="rId170" Type="http://schemas.openxmlformats.org/officeDocument/2006/relationships/hyperlink" Target="https://www.youtube.com/watch?v=-MTRxRO5SRA" TargetMode="External"/><Relationship Id="rId226" Type="http://schemas.openxmlformats.org/officeDocument/2006/relationships/hyperlink" Target="https://digitalx.undp.org/images/solutions/Babele.png" TargetMode="External"/><Relationship Id="rId268" Type="http://schemas.openxmlformats.org/officeDocument/2006/relationships/printerSettings" Target="../printerSettings/printerSettings1.bin"/><Relationship Id="rId11" Type="http://schemas.openxmlformats.org/officeDocument/2006/relationships/hyperlink" Target="https://digitalx.undp.org/images/solutions/Streamspot+.jpeg" TargetMode="External"/><Relationship Id="rId32" Type="http://schemas.openxmlformats.org/officeDocument/2006/relationships/hyperlink" Target="https://tarjimly.org/" TargetMode="External"/><Relationship Id="rId53" Type="http://schemas.openxmlformats.org/officeDocument/2006/relationships/hyperlink" Target="https://digitalx.undp.org/images/solutions/gravity.png" TargetMode="External"/><Relationship Id="rId74" Type="http://schemas.openxmlformats.org/officeDocument/2006/relationships/hyperlink" Target="https://youtu.be/q16RTDfNpd0" TargetMode="External"/><Relationship Id="rId128" Type="http://schemas.openxmlformats.org/officeDocument/2006/relationships/hyperlink" Target="https://www.youtube.com/watch?v=JvKghi2F1ZY" TargetMode="External"/><Relationship Id="rId149" Type="http://schemas.openxmlformats.org/officeDocument/2006/relationships/hyperlink" Target="https://www.youtube.com/watch?v=Xw0HXGXJM68&amp;t=7s" TargetMode="External"/><Relationship Id="rId5" Type="http://schemas.openxmlformats.org/officeDocument/2006/relationships/hyperlink" Target="https://digitalx.undp.org/images/solutions/mentoringher.jpg" TargetMode="External"/><Relationship Id="rId95" Type="http://schemas.openxmlformats.org/officeDocument/2006/relationships/hyperlink" Target="https://youtu.be/UqXSMaXBtD8" TargetMode="External"/><Relationship Id="rId160" Type="http://schemas.openxmlformats.org/officeDocument/2006/relationships/hyperlink" Target="https://koekoetech.meekin.org/Home/project" TargetMode="External"/><Relationship Id="rId181" Type="http://schemas.openxmlformats.org/officeDocument/2006/relationships/hyperlink" Target="http://www.provenance.org/" TargetMode="External"/><Relationship Id="rId216" Type="http://schemas.openxmlformats.org/officeDocument/2006/relationships/hyperlink" Target="https://vimeo.com/537902287" TargetMode="External"/><Relationship Id="rId237" Type="http://schemas.openxmlformats.org/officeDocument/2006/relationships/hyperlink" Target="https://www.youtube.com/watch?v=sqPQ4VS1njU" TargetMode="External"/><Relationship Id="rId258" Type="http://schemas.openxmlformats.org/officeDocument/2006/relationships/hyperlink" Target="https://innovation.wfp.org/project/empact" TargetMode="External"/><Relationship Id="rId22" Type="http://schemas.openxmlformats.org/officeDocument/2006/relationships/hyperlink" Target="https://digitalx.undp.org/images/solutions/akojo-marketplace.png" TargetMode="External"/><Relationship Id="rId43" Type="http://schemas.openxmlformats.org/officeDocument/2006/relationships/hyperlink" Target="http://speetar.com/" TargetMode="External"/><Relationship Id="rId64" Type="http://schemas.openxmlformats.org/officeDocument/2006/relationships/hyperlink" Target="http://www.bluetown.com/" TargetMode="External"/><Relationship Id="rId118" Type="http://schemas.openxmlformats.org/officeDocument/2006/relationships/hyperlink" Target="https://youtu.be/2v0aXsZMPh0" TargetMode="External"/><Relationship Id="rId139" Type="http://schemas.openxmlformats.org/officeDocument/2006/relationships/hyperlink" Target="https://www.nabu.org/" TargetMode="External"/><Relationship Id="rId85" Type="http://schemas.openxmlformats.org/officeDocument/2006/relationships/hyperlink" Target="http://www.medic.org/" TargetMode="External"/><Relationship Id="rId150" Type="http://schemas.openxmlformats.org/officeDocument/2006/relationships/hyperlink" Target="https://digitalx.undp.org/images/solutions/REMOT.jpg" TargetMode="External"/><Relationship Id="rId171" Type="http://schemas.openxmlformats.org/officeDocument/2006/relationships/hyperlink" Target="https://digitalx.undp.org/images/solutions/khanacademy.png" TargetMode="External"/><Relationship Id="rId192" Type="http://schemas.openxmlformats.org/officeDocument/2006/relationships/hyperlink" Target="https://digitalx.undp.org/images/solutions/Wildfire-Detection-and-Monitoring-Service.jpeg" TargetMode="External"/><Relationship Id="rId206" Type="http://schemas.openxmlformats.org/officeDocument/2006/relationships/hyperlink" Target="https://digitalx.undp.org/images/solutions/illu.png" TargetMode="External"/><Relationship Id="rId227" Type="http://schemas.openxmlformats.org/officeDocument/2006/relationships/hyperlink" Target="http://needslist.co/" TargetMode="External"/><Relationship Id="rId248" Type="http://schemas.openxmlformats.org/officeDocument/2006/relationships/hyperlink" Target="https://youtu.be/tGwB3IcsD2g" TargetMode="External"/><Relationship Id="rId269" Type="http://schemas.openxmlformats.org/officeDocument/2006/relationships/drawing" Target="../drawings/drawing1.xml"/><Relationship Id="rId12" Type="http://schemas.openxmlformats.org/officeDocument/2006/relationships/hyperlink" Target="https://vimeo.com/548383347" TargetMode="External"/><Relationship Id="rId33" Type="http://schemas.openxmlformats.org/officeDocument/2006/relationships/hyperlink" Target="https://youtu.be/PdGOVJdDyLA" TargetMode="External"/><Relationship Id="rId108" Type="http://schemas.openxmlformats.org/officeDocument/2006/relationships/hyperlink" Target="https://www.mobiointeractive.com/" TargetMode="External"/><Relationship Id="rId129" Type="http://schemas.openxmlformats.org/officeDocument/2006/relationships/hyperlink" Target="https://digitalx.undp.org/images/solutions/Reveal.png" TargetMode="External"/><Relationship Id="rId54" Type="http://schemas.openxmlformats.org/officeDocument/2006/relationships/hyperlink" Target="https://tasks.hotosm.org/" TargetMode="External"/><Relationship Id="rId75" Type="http://schemas.openxmlformats.org/officeDocument/2006/relationships/hyperlink" Target="https://digitalx.undp.org/images/solutions/ChekkitApp.png" TargetMode="External"/><Relationship Id="rId96" Type="http://schemas.openxmlformats.org/officeDocument/2006/relationships/hyperlink" Target="https://digitalx.undp.org/images/solutions/DHIS2.png" TargetMode="External"/><Relationship Id="rId140" Type="http://schemas.openxmlformats.org/officeDocument/2006/relationships/hyperlink" Target="https://www.youtube.com/watch?v=3NY-KLldDcw" TargetMode="External"/><Relationship Id="rId161" Type="http://schemas.openxmlformats.org/officeDocument/2006/relationships/hyperlink" Target="https://www.youtube.com/watch?v=YjLZ9cpcZno" TargetMode="External"/><Relationship Id="rId182" Type="http://schemas.openxmlformats.org/officeDocument/2006/relationships/hyperlink" Target="https://www.youtube.com/watch?v=cydb8sTICYc" TargetMode="External"/><Relationship Id="rId217" Type="http://schemas.openxmlformats.org/officeDocument/2006/relationships/hyperlink" Target="https://digitalx.undp.org/images/solutions/bioverse.jpeg" TargetMode="External"/><Relationship Id="rId6" Type="http://schemas.openxmlformats.org/officeDocument/2006/relationships/hyperlink" Target="http://vceela.com/" TargetMode="External"/><Relationship Id="rId238" Type="http://schemas.openxmlformats.org/officeDocument/2006/relationships/hyperlink" Target="https://digitalx.undp.org/images/solutions/Hewani-trace.jpg" TargetMode="External"/><Relationship Id="rId259" Type="http://schemas.openxmlformats.org/officeDocument/2006/relationships/hyperlink" Target="https://youtu.be/oTR1x1hkL64" TargetMode="External"/><Relationship Id="rId23" Type="http://schemas.openxmlformats.org/officeDocument/2006/relationships/hyperlink" Target="https://technovationchallenge.org/" TargetMode="External"/><Relationship Id="rId119" Type="http://schemas.openxmlformats.org/officeDocument/2006/relationships/hyperlink" Target="https://digitalx.undp.org/images/solutions/AIME.png" TargetMode="External"/><Relationship Id="rId270" Type="http://schemas.openxmlformats.org/officeDocument/2006/relationships/vmlDrawing" Target="../drawings/vmlDrawing1.vml"/><Relationship Id="rId44" Type="http://schemas.openxmlformats.org/officeDocument/2006/relationships/hyperlink" Target="https://youtu.be/34CCA3R5WHI" TargetMode="External"/><Relationship Id="rId65" Type="http://schemas.openxmlformats.org/officeDocument/2006/relationships/hyperlink" Target="https://www.youtube.com/watch?v=cFGRB0-v7Rg&amp;t=1s" TargetMode="External"/><Relationship Id="rId86" Type="http://schemas.openxmlformats.org/officeDocument/2006/relationships/hyperlink" Target="https://www.youtube.com/watch?v=PZ7kuWyyzVU" TargetMode="External"/><Relationship Id="rId130" Type="http://schemas.openxmlformats.org/officeDocument/2006/relationships/hyperlink" Target="https://www.hrwallingford.com/" TargetMode="External"/><Relationship Id="rId151" Type="http://schemas.openxmlformats.org/officeDocument/2006/relationships/hyperlink" Target="https://www.tespack.com/smart-solar/" TargetMode="External"/><Relationship Id="rId172" Type="http://schemas.openxmlformats.org/officeDocument/2006/relationships/hyperlink" Target="http://www.floodmapp.com/" TargetMode="External"/><Relationship Id="rId193" Type="http://schemas.openxmlformats.org/officeDocument/2006/relationships/hyperlink" Target="http://www.cometapp.net/" TargetMode="External"/><Relationship Id="rId207" Type="http://schemas.openxmlformats.org/officeDocument/2006/relationships/hyperlink" Target="https://carbonspace.tech/" TargetMode="External"/><Relationship Id="rId228" Type="http://schemas.openxmlformats.org/officeDocument/2006/relationships/hyperlink" Target="https://www.youtube.com/watch?v=qR-7GQHJKFM" TargetMode="External"/><Relationship Id="rId249" Type="http://schemas.openxmlformats.org/officeDocument/2006/relationships/hyperlink" Target="https://drive.google.com/file/d/1DkxCW4UQbhRi8twogRgg0akWaxqjNLvB/view?usp=sharing" TargetMode="External"/><Relationship Id="rId13" Type="http://schemas.openxmlformats.org/officeDocument/2006/relationships/hyperlink" Target="https://digitalx.undp.org/images/solutions/jamii.one.png" TargetMode="External"/><Relationship Id="rId109" Type="http://schemas.openxmlformats.org/officeDocument/2006/relationships/hyperlink" Target="https://youtu.be/vT0tZMeHyWE" TargetMode="External"/><Relationship Id="rId260" Type="http://schemas.openxmlformats.org/officeDocument/2006/relationships/hyperlink" Target="https://undp-capacitydevelopmentforhealth.org/category/health-system-components/innovation-and-digital-technologies/smart-facilities-for-health/" TargetMode="External"/><Relationship Id="rId34" Type="http://schemas.openxmlformats.org/officeDocument/2006/relationships/hyperlink" Target="https://digitalx.undp.org/images/solutions/tarjimly.jpeg" TargetMode="External"/><Relationship Id="rId55" Type="http://schemas.openxmlformats.org/officeDocument/2006/relationships/hyperlink" Target="https://youtu.be/nswUcgMfKTM" TargetMode="External"/><Relationship Id="rId76" Type="http://schemas.openxmlformats.org/officeDocument/2006/relationships/hyperlink" Target="https://openclassrooms.com/" TargetMode="External"/><Relationship Id="rId97" Type="http://schemas.openxmlformats.org/officeDocument/2006/relationships/hyperlink" Target="http://www.ilarahealth.com/" TargetMode="External"/><Relationship Id="rId120" Type="http://schemas.openxmlformats.org/officeDocument/2006/relationships/hyperlink" Target="http://openelis-global.org/" TargetMode="External"/><Relationship Id="rId141" Type="http://schemas.openxmlformats.org/officeDocument/2006/relationships/hyperlink" Target="https://digitalx.undp.org/images/solutions/Nabu%20App.jpg" TargetMode="External"/><Relationship Id="rId7" Type="http://schemas.openxmlformats.org/officeDocument/2006/relationships/hyperlink" Target="https://youtu.be/j8Qg1c9KCpM" TargetMode="External"/><Relationship Id="rId162" Type="http://schemas.openxmlformats.org/officeDocument/2006/relationships/hyperlink" Target="https://digitalx.undp.org/images/solutions/meekin.jpg" TargetMode="External"/><Relationship Id="rId183" Type="http://schemas.openxmlformats.org/officeDocument/2006/relationships/hyperlink" Target="https://digitalx.undp.org/images/solutions/provenance.png" TargetMode="External"/><Relationship Id="rId218" Type="http://schemas.openxmlformats.org/officeDocument/2006/relationships/hyperlink" Target="http://www.blackshore.eu/" TargetMode="External"/><Relationship Id="rId239" Type="http://schemas.openxmlformats.org/officeDocument/2006/relationships/hyperlink" Target="http://www.redflash.se/" TargetMode="External"/><Relationship Id="rId250" Type="http://schemas.openxmlformats.org/officeDocument/2006/relationships/hyperlink" Target="https://youtu.be/TVh9Y2IHBUk" TargetMode="External"/><Relationship Id="rId271" Type="http://schemas.openxmlformats.org/officeDocument/2006/relationships/table" Target="../tables/table1.xml"/><Relationship Id="rId24" Type="http://schemas.openxmlformats.org/officeDocument/2006/relationships/hyperlink" Target="https://youtu.be/3JdErvLStJw" TargetMode="External"/><Relationship Id="rId45" Type="http://schemas.openxmlformats.org/officeDocument/2006/relationships/hyperlink" Target="https://digitalx.undp.org/images/solutions/speetar.jpeg" TargetMode="External"/><Relationship Id="rId66" Type="http://schemas.openxmlformats.org/officeDocument/2006/relationships/hyperlink" Target="https://digitalx.undp.org/images/solutions/bluetown.jpg" TargetMode="External"/><Relationship Id="rId87" Type="http://schemas.openxmlformats.org/officeDocument/2006/relationships/hyperlink" Target="https://digitalx.undp.org/images/solutions/The-Community-Health-Toolkit-(CHT).jpeg" TargetMode="External"/><Relationship Id="rId110" Type="http://schemas.openxmlformats.org/officeDocument/2006/relationships/hyperlink" Target="https://digitalx.undp.org/images/solutions/AMDTx.jpeg" TargetMode="External"/><Relationship Id="rId131" Type="http://schemas.openxmlformats.org/officeDocument/2006/relationships/hyperlink" Target="https://www.youtube.com/watch?v=ZRUuA8bjMicDo" TargetMode="External"/><Relationship Id="rId152" Type="http://schemas.openxmlformats.org/officeDocument/2006/relationships/hyperlink" Target="https://youtu.be/XYiruiKsaxU" TargetMode="External"/><Relationship Id="rId173" Type="http://schemas.openxmlformats.org/officeDocument/2006/relationships/hyperlink" Target="https://www.youtube.com/watch?v=0H-vyV52m7k" TargetMode="External"/><Relationship Id="rId194" Type="http://schemas.openxmlformats.org/officeDocument/2006/relationships/hyperlink" Target="https://www.youtube.com/watch?v=VJirkMREbbI" TargetMode="External"/><Relationship Id="rId208" Type="http://schemas.openxmlformats.org/officeDocument/2006/relationships/hyperlink" Target="https://www.youtube.com/watch?v=M6_VjgOAhWU" TargetMode="External"/><Relationship Id="rId229" Type="http://schemas.openxmlformats.org/officeDocument/2006/relationships/hyperlink" Target="https://digitalx.undp.org/images/solutions/RespondLocal.png" TargetMode="External"/><Relationship Id="rId240" Type="http://schemas.openxmlformats.org/officeDocument/2006/relationships/hyperlink" Target="https://youtu.be/VLPq1WJgGWA" TargetMode="External"/><Relationship Id="rId261" Type="http://schemas.openxmlformats.org/officeDocument/2006/relationships/hyperlink" Target="https://csl.gis.unbc.ca/Ecuador_ELSA/" TargetMode="External"/><Relationship Id="rId14" Type="http://schemas.openxmlformats.org/officeDocument/2006/relationships/hyperlink" Target="http://www.sehatkahani.com/" TargetMode="External"/><Relationship Id="rId35" Type="http://schemas.openxmlformats.org/officeDocument/2006/relationships/hyperlink" Target="https://learningequality.org/kolibri" TargetMode="External"/><Relationship Id="rId56" Type="http://schemas.openxmlformats.org/officeDocument/2006/relationships/hyperlink" Target="https://digitalx.undp.org/images/solutions/hot-tasking-manager.jpg" TargetMode="External"/><Relationship Id="rId77" Type="http://schemas.openxmlformats.org/officeDocument/2006/relationships/hyperlink" Target="https://www.youtube.com/watch?v=CPc8jUZanV4" TargetMode="External"/><Relationship Id="rId100" Type="http://schemas.openxmlformats.org/officeDocument/2006/relationships/hyperlink" Target="https://www.youtube.com/watch?v=HvyqwcdftRw&amp;list=PLzknGpbejfSw3aOwuTbjUDdmtXvLjgyD6&amp;index=1" TargetMode="External"/><Relationship Id="rId8" Type="http://schemas.openxmlformats.org/officeDocument/2006/relationships/hyperlink" Target="https://digitalx.undp.org/images/solutions/vceela.png" TargetMode="External"/><Relationship Id="rId98" Type="http://schemas.openxmlformats.org/officeDocument/2006/relationships/hyperlink" Target="https://digitalx.undp.org/images/solutions/Ilara-Health.jpg" TargetMode="External"/><Relationship Id="rId121" Type="http://schemas.openxmlformats.org/officeDocument/2006/relationships/hyperlink" Target="https://www.youtube.com/watch?v=YZQMHHaHIcY" TargetMode="External"/><Relationship Id="rId142" Type="http://schemas.openxmlformats.org/officeDocument/2006/relationships/hyperlink" Target="https://www.trustcircle.co/" TargetMode="External"/><Relationship Id="rId163" Type="http://schemas.openxmlformats.org/officeDocument/2006/relationships/hyperlink" Target="https://www.kiwix.org/" TargetMode="External"/><Relationship Id="rId184" Type="http://schemas.openxmlformats.org/officeDocument/2006/relationships/hyperlink" Target="https://whr.loans/" TargetMode="External"/><Relationship Id="rId219" Type="http://schemas.openxmlformats.org/officeDocument/2006/relationships/hyperlink" Target="https://youtu.be/E-oc_B9RDNE" TargetMode="External"/><Relationship Id="rId230" Type="http://schemas.openxmlformats.org/officeDocument/2006/relationships/hyperlink" Target="https://www.zlto.co/" TargetMode="External"/><Relationship Id="rId251" Type="http://schemas.openxmlformats.org/officeDocument/2006/relationships/hyperlink" Target="https://www.undp.org/sites/g/files/zskgke326/files/styles/pagewide_704_x_488/public/2022-07/DSCN2408.jpg?h=893e2dc2&amp;itok=2m5Znen8" TargetMode="External"/><Relationship Id="rId25" Type="http://schemas.openxmlformats.org/officeDocument/2006/relationships/hyperlink" Target="https://digitalx.undp.org/images/solutions/technovationgirls.png" TargetMode="External"/><Relationship Id="rId46" Type="http://schemas.openxmlformats.org/officeDocument/2006/relationships/hyperlink" Target="http://www.givedirectly.org/" TargetMode="External"/><Relationship Id="rId67" Type="http://schemas.openxmlformats.org/officeDocument/2006/relationships/hyperlink" Target="https://precisiondev.org/" TargetMode="External"/><Relationship Id="rId272" Type="http://schemas.openxmlformats.org/officeDocument/2006/relationships/comments" Target="../comments1.xml"/><Relationship Id="rId88" Type="http://schemas.openxmlformats.org/officeDocument/2006/relationships/hyperlink" Target="https://openmrs.org/" TargetMode="External"/><Relationship Id="rId111" Type="http://schemas.openxmlformats.org/officeDocument/2006/relationships/hyperlink" Target="https://www.melodyi.net/" TargetMode="External"/><Relationship Id="rId132" Type="http://schemas.openxmlformats.org/officeDocument/2006/relationships/hyperlink" Target="https://digitalx.undp.org/images/solutions/D-MOSS-Dengue.jpg" TargetMode="External"/><Relationship Id="rId153" Type="http://schemas.openxmlformats.org/officeDocument/2006/relationships/hyperlink" Target="https://digitalx.undp.org/images/solutions/smart-solar-media-system.jpg" TargetMode="External"/><Relationship Id="rId174" Type="http://schemas.openxmlformats.org/officeDocument/2006/relationships/hyperlink" Target="https://digitalx.undp.org/images/solutions/FloodMapp.jpeg" TargetMode="External"/><Relationship Id="rId195" Type="http://schemas.openxmlformats.org/officeDocument/2006/relationships/hyperlink" Target="https://digitalx.undp.org/images/solutions/Community-Energy-Toolkit-(COMET).jpeg" TargetMode="External"/><Relationship Id="rId209" Type="http://schemas.openxmlformats.org/officeDocument/2006/relationships/hyperlink" Target="https://digitalx.undp.org/images/solutions/CarbonSpace-Platform.png" TargetMode="External"/><Relationship Id="rId220" Type="http://schemas.openxmlformats.org/officeDocument/2006/relationships/hyperlink" Target="https://digitalx.undp.org/images/solutions/Cerberus.jpeg" TargetMode="External"/><Relationship Id="rId241" Type="http://schemas.openxmlformats.org/officeDocument/2006/relationships/hyperlink" Target="https://digitalx.undp.org/images/solutions/SMARTR-Tax.jpg" TargetMode="External"/><Relationship Id="rId15" Type="http://schemas.openxmlformats.org/officeDocument/2006/relationships/hyperlink" Target="https://youtu.be/QngtRiQmZFYhttps:/www.youtube.com/watch?v=9HrbX9Kc5gg" TargetMode="External"/><Relationship Id="rId36" Type="http://schemas.openxmlformats.org/officeDocument/2006/relationships/hyperlink" Target="https://youtu.be/YOBgx_rvebI" TargetMode="External"/><Relationship Id="rId57" Type="http://schemas.openxmlformats.org/officeDocument/2006/relationships/hyperlink" Target="https://youtu.be/WbBLGN-ez2M" TargetMode="External"/><Relationship Id="rId262" Type="http://schemas.openxmlformats.org/officeDocument/2006/relationships/hyperlink" Target="https://www.youtube.com/watch?v=-D36l0aoTHo" TargetMode="External"/><Relationship Id="rId78" Type="http://schemas.openxmlformats.org/officeDocument/2006/relationships/hyperlink" Target="https://digitalx.undp.org/images/solutions/openclassrooms.png" TargetMode="External"/><Relationship Id="rId99" Type="http://schemas.openxmlformats.org/officeDocument/2006/relationships/hyperlink" Target="https://www.bahmni.org/" TargetMode="External"/><Relationship Id="rId101" Type="http://schemas.openxmlformats.org/officeDocument/2006/relationships/hyperlink" Target="https://digitalx.undp.org/images/solutions/bahmni.png" TargetMode="External"/><Relationship Id="rId122" Type="http://schemas.openxmlformats.org/officeDocument/2006/relationships/hyperlink" Target="https://digitalx.undp.org/images/solutions/OpenElisGlobal.jpeg" TargetMode="External"/><Relationship Id="rId143" Type="http://schemas.openxmlformats.org/officeDocument/2006/relationships/hyperlink" Target="https://www.youtube.com/watch?v=8_bfcPZXb80" TargetMode="External"/><Relationship Id="rId164" Type="http://schemas.openxmlformats.org/officeDocument/2006/relationships/hyperlink" Target="https://youtu.be/vNwb6OMlgow" TargetMode="External"/><Relationship Id="rId185" Type="http://schemas.openxmlformats.org/officeDocument/2006/relationships/hyperlink" Target="https://youtu.be/7d2omFLDoN8" TargetMode="External"/><Relationship Id="rId9" Type="http://schemas.openxmlformats.org/officeDocument/2006/relationships/hyperlink" Target="http://www.streamspotplus.com/" TargetMode="External"/><Relationship Id="rId210" Type="http://schemas.openxmlformats.org/officeDocument/2006/relationships/hyperlink" Target="http://www.cybertracker.org/" TargetMode="External"/><Relationship Id="rId26" Type="http://schemas.openxmlformats.org/officeDocument/2006/relationships/hyperlink" Target="https://coamana.com/" TargetMode="External"/><Relationship Id="rId231" Type="http://schemas.openxmlformats.org/officeDocument/2006/relationships/hyperlink" Target="https://youtu.be/rCzO976p0LM" TargetMode="External"/><Relationship Id="rId252" Type="http://schemas.openxmlformats.org/officeDocument/2006/relationships/hyperlink" Target="https://www.ps.undp.org/content/papp/en/home/projects/sawasyaii.html" TargetMode="External"/><Relationship Id="rId47" Type="http://schemas.openxmlformats.org/officeDocument/2006/relationships/hyperlink" Target="https://www.youtube.com/watch?v=YvF3KZU02UQ" TargetMode="External"/><Relationship Id="rId68" Type="http://schemas.openxmlformats.org/officeDocument/2006/relationships/hyperlink" Target="https://youtu.be/ENm8uL_tuZ4" TargetMode="External"/><Relationship Id="rId89" Type="http://schemas.openxmlformats.org/officeDocument/2006/relationships/hyperlink" Target="https://www.youtube.com/watch?v=STKObkUuvf4&amp;ab_channel=OpenMRS" TargetMode="External"/><Relationship Id="rId112" Type="http://schemas.openxmlformats.org/officeDocument/2006/relationships/hyperlink" Target="https://youtu.be/EeFRZC7CyhA" TargetMode="External"/><Relationship Id="rId133" Type="http://schemas.openxmlformats.org/officeDocument/2006/relationships/hyperlink" Target="http://www.mamotest.com/" TargetMode="External"/><Relationship Id="rId154" Type="http://schemas.openxmlformats.org/officeDocument/2006/relationships/hyperlink" Target="http://viamo.io/" TargetMode="External"/><Relationship Id="rId175" Type="http://schemas.openxmlformats.org/officeDocument/2006/relationships/hyperlink" Target="https://www.evercity.io/" TargetMode="External"/><Relationship Id="rId196" Type="http://schemas.openxmlformats.org/officeDocument/2006/relationships/hyperlink" Target="https://thinkingmachin.es/" TargetMode="External"/><Relationship Id="rId200" Type="http://schemas.openxmlformats.org/officeDocument/2006/relationships/hyperlink" Target="https://www.youtube.com/watch?v=0ROE61tw4j8&amp;feature=youtu.be" TargetMode="External"/><Relationship Id="rId16" Type="http://schemas.openxmlformats.org/officeDocument/2006/relationships/hyperlink" Target="https://digitalx.undp.org/images/solutions/sehatkahani.jpg" TargetMode="External"/><Relationship Id="rId221" Type="http://schemas.openxmlformats.org/officeDocument/2006/relationships/hyperlink" Target="http://www.climatetrace.org/" TargetMode="External"/><Relationship Id="rId242" Type="http://schemas.openxmlformats.org/officeDocument/2006/relationships/hyperlink" Target="https://santesuite.com/" TargetMode="External"/><Relationship Id="rId263" Type="http://schemas.openxmlformats.org/officeDocument/2006/relationships/hyperlink" Target="https://drive.google.com/file/d/1sulkcuEfRXGIjpGuOBFUU8FZvt_UvAkv/view?usp=sharing" TargetMode="External"/><Relationship Id="rId37" Type="http://schemas.openxmlformats.org/officeDocument/2006/relationships/hyperlink" Target="https://digitalx.undp.org/images/solutions/kolibri.png" TargetMode="External"/><Relationship Id="rId58" Type="http://schemas.openxmlformats.org/officeDocument/2006/relationships/hyperlink" Target="https://digitalx.undp.org/images/solutions/Aselo-interface.png" TargetMode="External"/><Relationship Id="rId79" Type="http://schemas.openxmlformats.org/officeDocument/2006/relationships/hyperlink" Target="http://www.trakitnow.com/" TargetMode="External"/><Relationship Id="rId102" Type="http://schemas.openxmlformats.org/officeDocument/2006/relationships/hyperlink" Target="http://peekvision.org/" TargetMode="External"/><Relationship Id="rId123" Type="http://schemas.openxmlformats.org/officeDocument/2006/relationships/hyperlink" Target="https://www.medtroniclabs.org/" TargetMode="External"/><Relationship Id="rId144" Type="http://schemas.openxmlformats.org/officeDocument/2006/relationships/hyperlink" Target="https://digitalx.undp.org/images/solutions/TrustCircle.png" TargetMode="External"/><Relationship Id="rId90" Type="http://schemas.openxmlformats.org/officeDocument/2006/relationships/hyperlink" Target="https://digitalx.undp.org/images/solutions/OpenMRS.png" TargetMode="External"/><Relationship Id="rId165" Type="http://schemas.openxmlformats.org/officeDocument/2006/relationships/hyperlink" Target="https://digitalx.undp.org/images/solutions/Kiwix.png" TargetMode="External"/><Relationship Id="rId186" Type="http://schemas.openxmlformats.org/officeDocument/2006/relationships/hyperlink" Target="https://digitalx.undp.org/images/solutions/warehouse-receipt-finance-suite.png" TargetMode="External"/><Relationship Id="rId211" Type="http://schemas.openxmlformats.org/officeDocument/2006/relationships/hyperlink" Target="https://www.youtube.com/watch?v=sG9rnLPbEqs" TargetMode="External"/><Relationship Id="rId232" Type="http://schemas.openxmlformats.org/officeDocument/2006/relationships/hyperlink" Target="https://digitalx.undp.org/images/solutions/zlto.png" TargetMode="External"/><Relationship Id="rId253" Type="http://schemas.openxmlformats.org/officeDocument/2006/relationships/hyperlink" Target="https://drive.google.com/file/d/1DkxCW4UQbhRi8twogRgg0akWaxqjNLvB/view?usp=sharing" TargetMode="External"/><Relationship Id="rId27" Type="http://schemas.openxmlformats.org/officeDocument/2006/relationships/hyperlink" Target="https://www.youtube.com/watch?v=vbjBXfVWRiI" TargetMode="External"/><Relationship Id="rId48" Type="http://schemas.openxmlformats.org/officeDocument/2006/relationships/hyperlink" Target="https://digitalx.undp.org/images/solutions/mobileaid.jpeg" TargetMode="External"/><Relationship Id="rId69" Type="http://schemas.openxmlformats.org/officeDocument/2006/relationships/hyperlink" Target="https://digitalx.undp.org/images/solutions/paddy%20Large.jpeg" TargetMode="External"/><Relationship Id="rId113" Type="http://schemas.openxmlformats.org/officeDocument/2006/relationships/hyperlink" Target="https://digitalx.undp.org/images/solutions/fetalmonitor.jpeg" TargetMode="External"/><Relationship Id="rId134" Type="http://schemas.openxmlformats.org/officeDocument/2006/relationships/hyperlink" Target="https://youtu.be/UCcUfY4OEmI" TargetMode="External"/><Relationship Id="rId80" Type="http://schemas.openxmlformats.org/officeDocument/2006/relationships/hyperlink" Target="https://youtu.be/S8D6Yfxvk80" TargetMode="External"/><Relationship Id="rId155" Type="http://schemas.openxmlformats.org/officeDocument/2006/relationships/hyperlink" Target="https://www.youtube.com/watch?v=Jwrz2nsXqFU" TargetMode="External"/><Relationship Id="rId176" Type="http://schemas.openxmlformats.org/officeDocument/2006/relationships/hyperlink" Target="https://www.youtube.com/watch?v=Ls4Ty5GawO8" TargetMode="External"/><Relationship Id="rId197" Type="http://schemas.openxmlformats.org/officeDocument/2006/relationships/hyperlink" Target="https://www.youtube.com/watch?v=2WBNvznENM0" TargetMode="External"/><Relationship Id="rId201" Type="http://schemas.openxmlformats.org/officeDocument/2006/relationships/hyperlink" Target="https://digitalx.undp.org/images/solutions/Everimpact.png" TargetMode="External"/><Relationship Id="rId222" Type="http://schemas.openxmlformats.org/officeDocument/2006/relationships/hyperlink" Target="https://www.youtube.com/watch?v=zaTH7LnyCdE" TargetMode="External"/><Relationship Id="rId243" Type="http://schemas.openxmlformats.org/officeDocument/2006/relationships/hyperlink" Target="https://www.youtube.com/watch?v=DRBGbHAs4pw" TargetMode="External"/><Relationship Id="rId264" Type="http://schemas.openxmlformats.org/officeDocument/2006/relationships/hyperlink" Target="https://www.goodinternet.org/" TargetMode="External"/><Relationship Id="rId17" Type="http://schemas.openxmlformats.org/officeDocument/2006/relationships/hyperlink" Target="http://www.safeyou.space/" TargetMode="External"/><Relationship Id="rId38" Type="http://schemas.openxmlformats.org/officeDocument/2006/relationships/hyperlink" Target="https://youtu.be/o0ZZcKd2zsw" TargetMode="External"/><Relationship Id="rId59" Type="http://schemas.openxmlformats.org/officeDocument/2006/relationships/hyperlink" Target="http://www.topl.co/" TargetMode="External"/><Relationship Id="rId103" Type="http://schemas.openxmlformats.org/officeDocument/2006/relationships/hyperlink" Target="https://www.youtube.com/watch?v=0Ch20cw3Rdc" TargetMode="External"/><Relationship Id="rId124" Type="http://schemas.openxmlformats.org/officeDocument/2006/relationships/hyperlink" Target="https://www.youtube.com/watch?v=52Qp2rfcKOM&amp;ab_channel=MedtronicLABS" TargetMode="External"/><Relationship Id="rId70" Type="http://schemas.openxmlformats.org/officeDocument/2006/relationships/hyperlink" Target="https://www.oko.finance/" TargetMode="External"/><Relationship Id="rId91" Type="http://schemas.openxmlformats.org/officeDocument/2006/relationships/hyperlink" Target="http://www.simprints.com/" TargetMode="External"/><Relationship Id="rId145" Type="http://schemas.openxmlformats.org/officeDocument/2006/relationships/hyperlink" Target="https://flourishapp.me/" TargetMode="External"/><Relationship Id="rId166" Type="http://schemas.openxmlformats.org/officeDocument/2006/relationships/hyperlink" Target="https://www.istemai.com/" TargetMode="External"/><Relationship Id="rId187" Type="http://schemas.openxmlformats.org/officeDocument/2006/relationships/hyperlink" Target="https://sagri.tokyo/" TargetMode="External"/><Relationship Id="rId1" Type="http://schemas.openxmlformats.org/officeDocument/2006/relationships/hyperlink" Target="https://www.tip-me.org/" TargetMode="External"/><Relationship Id="rId212" Type="http://schemas.openxmlformats.org/officeDocument/2006/relationships/hyperlink" Target="https://digitalx.undp.org/images/solutions/cybertracker-classic.jpg" TargetMode="External"/><Relationship Id="rId233" Type="http://schemas.openxmlformats.org/officeDocument/2006/relationships/hyperlink" Target="https://www.hivenetwork.online/" TargetMode="External"/><Relationship Id="rId254" Type="http://schemas.openxmlformats.org/officeDocument/2006/relationships/hyperlink" Target="https://www.cgdev.org/sites/default/files/malawi-journey-towards-transformation.pdf" TargetMode="External"/><Relationship Id="rId28" Type="http://schemas.openxmlformats.org/officeDocument/2006/relationships/hyperlink" Target="https://digitalx.undp.org/images/solutions/amana-markeplace.jpeg" TargetMode="External"/><Relationship Id="rId49" Type="http://schemas.openxmlformats.org/officeDocument/2006/relationships/hyperlink" Target="http://www.trekmedics.org/beacon/" TargetMode="External"/><Relationship Id="rId114" Type="http://schemas.openxmlformats.org/officeDocument/2006/relationships/hyperlink" Target="https://openfn.org/" TargetMode="External"/><Relationship Id="rId60" Type="http://schemas.openxmlformats.org/officeDocument/2006/relationships/hyperlink" Target="https://digitalx.undp.org/images/solutions/topl.jpeg" TargetMode="External"/><Relationship Id="rId81" Type="http://schemas.openxmlformats.org/officeDocument/2006/relationships/hyperlink" Target="https://digitalx.undp.org/images/solutions/moskeet.jpg" TargetMode="External"/><Relationship Id="rId135" Type="http://schemas.openxmlformats.org/officeDocument/2006/relationships/hyperlink" Target="https://digitalx.undp.org/images/solutions/Bolder.jpeg" TargetMode="External"/><Relationship Id="rId156" Type="http://schemas.openxmlformats.org/officeDocument/2006/relationships/hyperlink" Target="https://digitalx.undp.org/images/solutions/Viamo-3-2-1-Platform.png" TargetMode="External"/><Relationship Id="rId177" Type="http://schemas.openxmlformats.org/officeDocument/2006/relationships/hyperlink" Target="https://digitalx.undp.org/images/solutions/evercity.jpeg" TargetMode="External"/><Relationship Id="rId198" Type="http://schemas.openxmlformats.org/officeDocument/2006/relationships/hyperlink" Target="https://digitalx.undp.org/images/solutions/Geospatial-AI-for-Scaling-Nature-Restoration-and-Poverty-Reduction.jpg" TargetMode="External"/><Relationship Id="rId202" Type="http://schemas.openxmlformats.org/officeDocument/2006/relationships/hyperlink" Target="https://www.breeze-technologies.de/" TargetMode="External"/><Relationship Id="rId223" Type="http://schemas.openxmlformats.org/officeDocument/2006/relationships/hyperlink" Target="https://digitalx.undp.org/images/solutions/climate-TRACE.jpeg" TargetMode="External"/><Relationship Id="rId244" Type="http://schemas.openxmlformats.org/officeDocument/2006/relationships/hyperlink" Target="https://digitalx.undp.org/images/solutions/SanteIMS.jpg" TargetMode="External"/><Relationship Id="rId18" Type="http://schemas.openxmlformats.org/officeDocument/2006/relationships/hyperlink" Target="https://vimeo.com/715181494" TargetMode="External"/><Relationship Id="rId39" Type="http://schemas.openxmlformats.org/officeDocument/2006/relationships/hyperlink" Target="https://digitalx.undp.org/images/solutions/sealr.png" TargetMode="External"/><Relationship Id="rId265" Type="http://schemas.openxmlformats.org/officeDocument/2006/relationships/hyperlink" Target="https://www.pdc.org/disasteraware" TargetMode="External"/><Relationship Id="rId50" Type="http://schemas.openxmlformats.org/officeDocument/2006/relationships/hyperlink" Target="https://www.youtube.com/watch?v=PhIzQD6PPds" TargetMode="External"/><Relationship Id="rId104" Type="http://schemas.openxmlformats.org/officeDocument/2006/relationships/hyperlink" Target="https://digitalx.undp.org/images/solutions/peek.png" TargetMode="External"/><Relationship Id="rId125" Type="http://schemas.openxmlformats.org/officeDocument/2006/relationships/hyperlink" Target="https://digitalx.undp.org/images/solutions/spice.png" TargetMode="External"/><Relationship Id="rId146" Type="http://schemas.openxmlformats.org/officeDocument/2006/relationships/hyperlink" Target="https://youtu.be/TA01pk5lLDU" TargetMode="External"/><Relationship Id="rId167" Type="http://schemas.openxmlformats.org/officeDocument/2006/relationships/hyperlink" Target="https://youtu.be/yuxA6yw5LYw" TargetMode="External"/><Relationship Id="rId188" Type="http://schemas.openxmlformats.org/officeDocument/2006/relationships/hyperlink" Target="https://youtu.be/PvkE65A8FFw" TargetMode="External"/><Relationship Id="rId71" Type="http://schemas.openxmlformats.org/officeDocument/2006/relationships/hyperlink" Target="https://youtu.be/l-HnFNLQyUE" TargetMode="External"/><Relationship Id="rId92" Type="http://schemas.openxmlformats.org/officeDocument/2006/relationships/hyperlink" Target="https://youtu.be/_QyMpPIR7Bg" TargetMode="External"/><Relationship Id="rId213" Type="http://schemas.openxmlformats.org/officeDocument/2006/relationships/hyperlink" Target="https://www.youtube.com/watch?v=E2ooC80LMjA" TargetMode="External"/><Relationship Id="rId234" Type="http://schemas.openxmlformats.org/officeDocument/2006/relationships/hyperlink" Target="https://www.youtube.com/watch?v=zsJRLYfiQBA" TargetMode="External"/><Relationship Id="rId2" Type="http://schemas.openxmlformats.org/officeDocument/2006/relationships/hyperlink" Target="https://digitalx.undp.org/images/solutions/theglobaltip.png" TargetMode="External"/><Relationship Id="rId29" Type="http://schemas.openxmlformats.org/officeDocument/2006/relationships/hyperlink" Target="http://www.audiopedia.org/" TargetMode="External"/><Relationship Id="rId255" Type="http://schemas.openxmlformats.org/officeDocument/2006/relationships/hyperlink" Target="https://drive.google.com/file/d/1TrF2UnSSu6hXnVSvXMaB5wRdsO5i4-LX/view?usp=sharing" TargetMode="External"/><Relationship Id="rId40" Type="http://schemas.openxmlformats.org/officeDocument/2006/relationships/hyperlink" Target="http://www.kujakuja.com/" TargetMode="External"/><Relationship Id="rId115" Type="http://schemas.openxmlformats.org/officeDocument/2006/relationships/hyperlink" Target="https://www.youtube.com/watch?v=S_FLemsdWcc&amp;list=PL1pD3-abjHJ2fNDk0g3A0jrowIVwTZyhR" TargetMode="External"/><Relationship Id="rId136" Type="http://schemas.openxmlformats.org/officeDocument/2006/relationships/hyperlink" Target="https://www.vulamobile.com/" TargetMode="External"/><Relationship Id="rId157" Type="http://schemas.openxmlformats.org/officeDocument/2006/relationships/hyperlink" Target="https://www.listenfield.com/" TargetMode="External"/><Relationship Id="rId178" Type="http://schemas.openxmlformats.org/officeDocument/2006/relationships/hyperlink" Target="https://www.ignitia.se/" TargetMode="External"/><Relationship Id="rId61" Type="http://schemas.openxmlformats.org/officeDocument/2006/relationships/hyperlink" Target="https://sube.la/" TargetMode="External"/><Relationship Id="rId82" Type="http://schemas.openxmlformats.org/officeDocument/2006/relationships/hyperlink" Target="https://www.opencrvs.org/" TargetMode="External"/><Relationship Id="rId199" Type="http://schemas.openxmlformats.org/officeDocument/2006/relationships/hyperlink" Target="https://www.everimpact.com/" TargetMode="External"/><Relationship Id="rId203" Type="http://schemas.openxmlformats.org/officeDocument/2006/relationships/hyperlink" Target="https://www.youtube.com/watch?v=MB4Q-uj7KZM" TargetMode="External"/><Relationship Id="rId19" Type="http://schemas.openxmlformats.org/officeDocument/2006/relationships/hyperlink" Target="https://digitalx.undp.org/images/solutions/safeyou.png" TargetMode="External"/><Relationship Id="rId224" Type="http://schemas.openxmlformats.org/officeDocument/2006/relationships/hyperlink" Target="http://www.babele.co/" TargetMode="External"/><Relationship Id="rId245" Type="http://schemas.openxmlformats.org/officeDocument/2006/relationships/hyperlink" Target="http://zzappmalaria.com/" TargetMode="External"/><Relationship Id="rId266" Type="http://schemas.openxmlformats.org/officeDocument/2006/relationships/hyperlink" Target="https://www.pdc.org/press-kit/" TargetMode="External"/><Relationship Id="rId30" Type="http://schemas.openxmlformats.org/officeDocument/2006/relationships/hyperlink" Target="https://youtu.be/mFFEhhGmW28" TargetMode="External"/><Relationship Id="rId105" Type="http://schemas.openxmlformats.org/officeDocument/2006/relationships/hyperlink" Target="https://www.openimis.org/" TargetMode="External"/><Relationship Id="rId126" Type="http://schemas.openxmlformats.org/officeDocument/2006/relationships/hyperlink" Target="http://www.opentelerehab.com/" TargetMode="External"/><Relationship Id="rId147" Type="http://schemas.openxmlformats.org/officeDocument/2006/relationships/hyperlink" Target="https://digitalx.undp.org/images/solutions/flourishapp.png" TargetMode="External"/><Relationship Id="rId168" Type="http://schemas.openxmlformats.org/officeDocument/2006/relationships/hyperlink" Target="https://digitalx.undp.org/images/solutions/iStem-digital.png" TargetMode="External"/><Relationship Id="rId51" Type="http://schemas.openxmlformats.org/officeDocument/2006/relationships/hyperlink" Target="https://digitalx.undp.org/images/solutions/beacon.jpeg" TargetMode="External"/><Relationship Id="rId72" Type="http://schemas.openxmlformats.org/officeDocument/2006/relationships/hyperlink" Target="https://digitalx.undp.org/images/solutions/mobile-delivered-crop-insurance.jpeg" TargetMode="External"/><Relationship Id="rId93" Type="http://schemas.openxmlformats.org/officeDocument/2006/relationships/hyperlink" Target="https://digitalx.undp.org/images/solutions/biometrics-for-verified-health-service-and-vaccine-dellivery.png" TargetMode="External"/><Relationship Id="rId189" Type="http://schemas.openxmlformats.org/officeDocument/2006/relationships/hyperlink" Target="https://digitalx.undp.org/images/solutions/Soil-analysis-by-satellite-data-and-AI-Polygon.png" TargetMode="External"/><Relationship Id="rId3" Type="http://schemas.openxmlformats.org/officeDocument/2006/relationships/hyperlink" Target="https://mentoringher.com/" TargetMode="External"/><Relationship Id="rId214" Type="http://schemas.openxmlformats.org/officeDocument/2006/relationships/hyperlink" Target="https://digitalx.undp.org/images/solutions/munay-empowering-women.png" TargetMode="External"/><Relationship Id="rId235" Type="http://schemas.openxmlformats.org/officeDocument/2006/relationships/hyperlink" Target="https://digitalx.undp.org/images/solutions/myCoop.online.jpg" TargetMode="External"/><Relationship Id="rId256" Type="http://schemas.openxmlformats.org/officeDocument/2006/relationships/hyperlink" Target="https://drive.google.com/file/d/1HPqVIdcuvEMO6bdY1DOaRwWwok0AQpdC/view?usp=sharing" TargetMode="External"/><Relationship Id="rId116" Type="http://schemas.openxmlformats.org/officeDocument/2006/relationships/hyperlink" Target="https://digitalx.undp.org/images/solutions/OpenFn.png" TargetMode="External"/><Relationship Id="rId137" Type="http://schemas.openxmlformats.org/officeDocument/2006/relationships/hyperlink" Target="https://www.youtube.com/watch?v=WOUoXJOG014" TargetMode="External"/><Relationship Id="rId158" Type="http://schemas.openxmlformats.org/officeDocument/2006/relationships/hyperlink" Target="https://www.youtube.com/watch?v=yj1ShxxwQdA&amp;t=265s" TargetMode="External"/><Relationship Id="rId20" Type="http://schemas.openxmlformats.org/officeDocument/2006/relationships/hyperlink" Target="http://akojomarket.com/" TargetMode="External"/><Relationship Id="rId41" Type="http://schemas.openxmlformats.org/officeDocument/2006/relationships/hyperlink" Target="https://vimeo.com/240502942" TargetMode="External"/><Relationship Id="rId62" Type="http://schemas.openxmlformats.org/officeDocument/2006/relationships/hyperlink" Target="https://youtu.be/LsCAY3KmwiI" TargetMode="External"/><Relationship Id="rId83" Type="http://schemas.openxmlformats.org/officeDocument/2006/relationships/hyperlink" Target="https://vimeo.com/333095063" TargetMode="External"/><Relationship Id="rId179" Type="http://schemas.openxmlformats.org/officeDocument/2006/relationships/hyperlink" Target="https://www.youtube.com/watch?v=4_i95dmRaiA&amp;t=4s" TargetMode="External"/><Relationship Id="rId190" Type="http://schemas.openxmlformats.org/officeDocument/2006/relationships/hyperlink" Target="https://ororatech.com/" TargetMode="External"/><Relationship Id="rId204" Type="http://schemas.openxmlformats.org/officeDocument/2006/relationships/hyperlink" Target="https://digitalx.undp.org/images/solutions/Environmental-Intelligence-Suite.png" TargetMode="External"/><Relationship Id="rId225" Type="http://schemas.openxmlformats.org/officeDocument/2006/relationships/hyperlink" Target="https://youtu.be/CD7l0evsdfk" TargetMode="External"/><Relationship Id="rId246" Type="http://schemas.openxmlformats.org/officeDocument/2006/relationships/hyperlink" Target="https://www.youtube.com/watch?v=DVCxfV33a8Q" TargetMode="External"/><Relationship Id="rId267" Type="http://schemas.openxmlformats.org/officeDocument/2006/relationships/hyperlink" Target="https://drive.google.com/file/d/192Gr2qyRflP2vAF7OBWMFoTdPAECd6ug/view?usp=sharing" TargetMode="External"/><Relationship Id="rId106" Type="http://schemas.openxmlformats.org/officeDocument/2006/relationships/hyperlink" Target="https://www.youtube.com/watch?v=s6zq30CpYr4" TargetMode="External"/><Relationship Id="rId127" Type="http://schemas.openxmlformats.org/officeDocument/2006/relationships/hyperlink" Target="https://digitalx.undp.org/images/solutions/OpenTelerehab.png" TargetMode="External"/><Relationship Id="rId10" Type="http://schemas.openxmlformats.org/officeDocument/2006/relationships/hyperlink" Target="https://youtu.be/jhDI9VFoRAg" TargetMode="External"/><Relationship Id="rId31" Type="http://schemas.openxmlformats.org/officeDocument/2006/relationships/hyperlink" Target="https://digitalx.undp.org/images/solutions/audiopedia.jpg" TargetMode="External"/><Relationship Id="rId52" Type="http://schemas.openxmlformats.org/officeDocument/2006/relationships/hyperlink" Target="https://www.youtube.com/watch?v=6X2O45tyneQ&amp;ab_channel=Gravity" TargetMode="External"/><Relationship Id="rId73" Type="http://schemas.openxmlformats.org/officeDocument/2006/relationships/hyperlink" Target="https://chekkitapp.com/" TargetMode="External"/><Relationship Id="rId94" Type="http://schemas.openxmlformats.org/officeDocument/2006/relationships/hyperlink" Target="http://dhis2.org/" TargetMode="External"/><Relationship Id="rId148" Type="http://schemas.openxmlformats.org/officeDocument/2006/relationships/hyperlink" Target="https://www.innovex.org/" TargetMode="External"/><Relationship Id="rId169" Type="http://schemas.openxmlformats.org/officeDocument/2006/relationships/hyperlink" Target="http://www.khanacademy.org/" TargetMode="External"/><Relationship Id="rId4" Type="http://schemas.openxmlformats.org/officeDocument/2006/relationships/hyperlink" Target="https://youtu.be/ceqG3DqE_OQ" TargetMode="External"/><Relationship Id="rId180" Type="http://schemas.openxmlformats.org/officeDocument/2006/relationships/hyperlink" Target="https://digitalx.undp.org/images/solutions/ignitia.jpeg" TargetMode="External"/><Relationship Id="rId215" Type="http://schemas.openxmlformats.org/officeDocument/2006/relationships/hyperlink" Target="https://www.bioverse.io/" TargetMode="External"/><Relationship Id="rId236" Type="http://schemas.openxmlformats.org/officeDocument/2006/relationships/hyperlink" Target="http://www.virtualcity.co.ke/" TargetMode="External"/><Relationship Id="rId257" Type="http://schemas.openxmlformats.org/officeDocument/2006/relationships/hyperlink" Target="https://drive.google.com/file/d/1qxtewxopXs443p9JgHWir1geWpSwi6-V/view?usp=sharing" TargetMode="External"/><Relationship Id="rId42" Type="http://schemas.openxmlformats.org/officeDocument/2006/relationships/hyperlink" Target="https://digitalx.undp.org/images/solutions/kuja-kuja.jpg" TargetMode="External"/><Relationship Id="rId84" Type="http://schemas.openxmlformats.org/officeDocument/2006/relationships/hyperlink" Target="https://digitalx.undp.org/images/solutions/OpenCRVS.png" TargetMode="External"/><Relationship Id="rId138" Type="http://schemas.openxmlformats.org/officeDocument/2006/relationships/hyperlink" Target="https://digitalx.undp.org/images/solutions/Vulamobile.png" TargetMode="External"/><Relationship Id="rId191" Type="http://schemas.openxmlformats.org/officeDocument/2006/relationships/hyperlink" Target="https://www.youtube.com/watch?v=mz4OjwKfxwo" TargetMode="External"/><Relationship Id="rId205" Type="http://schemas.openxmlformats.org/officeDocument/2006/relationships/hyperlink" Target="https://youtu.be/5xdFw32Vg2I" TargetMode="External"/><Relationship Id="rId247" Type="http://schemas.openxmlformats.org/officeDocument/2006/relationships/hyperlink" Target="https://digitalx.undp.org/images/solutions/zzapp_laptop.jpeg" TargetMode="External"/><Relationship Id="rId107" Type="http://schemas.openxmlformats.org/officeDocument/2006/relationships/hyperlink" Target="https://digitalx.undp.org/images/solutions/openimis.pn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2"/>
  <sheetViews>
    <sheetView tabSelected="1" zoomScale="85" zoomScaleNormal="85" workbookViewId="0">
      <pane xSplit="2" ySplit="1" topLeftCell="C49" activePane="bottomRight" state="frozenSplit"/>
      <selection pane="topRight" activeCell="B1" sqref="B1"/>
      <selection pane="bottomLeft" activeCell="A2" sqref="A2"/>
      <selection pane="bottomRight" activeCell="Z1" sqref="Z1:Z1048576"/>
    </sheetView>
  </sheetViews>
  <sheetFormatPr baseColWidth="10" defaultColWidth="14.5" defaultRowHeight="15" customHeight="1"/>
  <cols>
    <col min="1" max="1" width="22" customWidth="1"/>
    <col min="2" max="2" width="38.1640625" customWidth="1"/>
    <col min="3" max="3" width="33.1640625" customWidth="1"/>
    <col min="4" max="4" width="30.5" customWidth="1"/>
    <col min="5" max="5" width="53.1640625" customWidth="1"/>
    <col min="6" max="6" width="43.6640625" customWidth="1"/>
    <col min="7" max="7" width="41.1640625" customWidth="1"/>
    <col min="8" max="8" width="48" customWidth="1"/>
    <col min="9" max="9" width="53.1640625" customWidth="1"/>
    <col min="10" max="10" width="41.1640625" customWidth="1"/>
    <col min="11" max="11" width="22.5" customWidth="1"/>
    <col min="12" max="12" width="40.33203125" customWidth="1"/>
    <col min="13" max="13" width="36" customWidth="1"/>
    <col min="14" max="14" width="21.6640625" customWidth="1"/>
    <col min="15" max="15" width="21.33203125" customWidth="1"/>
    <col min="16" max="16" width="30.5" customWidth="1"/>
    <col min="17" max="18" width="29.83203125" hidden="1" customWidth="1"/>
    <col min="19" max="20" width="19.5" hidden="1" customWidth="1"/>
    <col min="21" max="21" width="41.1640625" hidden="1" customWidth="1"/>
    <col min="22" max="23" width="18.5" hidden="1" customWidth="1"/>
    <col min="24" max="24" width="19.33203125" hidden="1" customWidth="1"/>
    <col min="25" max="25" width="27.1640625" hidden="1" customWidth="1"/>
    <col min="26" max="27" width="14.5" customWidth="1"/>
  </cols>
  <sheetData>
    <row r="1" spans="1:25" ht="14.25" customHeight="1">
      <c r="A1" s="1" t="s">
        <v>0</v>
      </c>
      <c r="B1" s="43" t="s">
        <v>1</v>
      </c>
      <c r="C1" s="43" t="s">
        <v>2</v>
      </c>
      <c r="D1" s="1" t="s">
        <v>3</v>
      </c>
      <c r="E1" s="2" t="s">
        <v>4</v>
      </c>
      <c r="F1" s="1" t="s">
        <v>5</v>
      </c>
      <c r="G1" s="3" t="s">
        <v>6</v>
      </c>
      <c r="H1" s="2" t="s">
        <v>7</v>
      </c>
      <c r="I1" s="2" t="s">
        <v>8</v>
      </c>
      <c r="J1" s="3" t="s">
        <v>9</v>
      </c>
      <c r="K1" s="1" t="s">
        <v>10</v>
      </c>
      <c r="L1" s="1" t="s">
        <v>11</v>
      </c>
      <c r="M1" s="4" t="s">
        <v>12</v>
      </c>
      <c r="N1" s="2" t="s">
        <v>13</v>
      </c>
      <c r="O1" s="1" t="s">
        <v>14</v>
      </c>
      <c r="P1" s="1" t="s">
        <v>15</v>
      </c>
      <c r="Q1" s="4" t="s">
        <v>16</v>
      </c>
      <c r="R1" s="4" t="s">
        <v>17</v>
      </c>
      <c r="S1" s="5" t="s">
        <v>18</v>
      </c>
      <c r="T1" s="5" t="s">
        <v>19</v>
      </c>
      <c r="U1" s="1" t="s">
        <v>20</v>
      </c>
      <c r="V1" s="4" t="s">
        <v>21</v>
      </c>
      <c r="W1" s="1" t="s">
        <v>22</v>
      </c>
      <c r="X1" s="6" t="s">
        <v>23</v>
      </c>
      <c r="Y1" s="1" t="s">
        <v>24</v>
      </c>
    </row>
    <row r="2" spans="1:25" ht="75" customHeight="1">
      <c r="A2" s="44" t="s">
        <v>25</v>
      </c>
      <c r="B2" s="45" t="s">
        <v>26</v>
      </c>
      <c r="C2" s="8"/>
      <c r="D2" s="7" t="s">
        <v>27</v>
      </c>
      <c r="E2" s="34" t="s">
        <v>28</v>
      </c>
      <c r="F2" s="34" t="s">
        <v>29</v>
      </c>
      <c r="G2" s="35" t="s">
        <v>30</v>
      </c>
      <c r="H2" s="34" t="s">
        <v>31</v>
      </c>
      <c r="I2" s="34" t="s">
        <v>32</v>
      </c>
      <c r="J2" s="34" t="s">
        <v>33</v>
      </c>
      <c r="K2" s="7" t="s">
        <v>34</v>
      </c>
      <c r="L2" s="31" t="s">
        <v>35</v>
      </c>
      <c r="M2" s="7" t="s">
        <v>36</v>
      </c>
      <c r="N2" s="11" t="s">
        <v>37</v>
      </c>
      <c r="O2" s="7" t="s">
        <v>38</v>
      </c>
      <c r="P2" s="7" t="s">
        <v>39</v>
      </c>
      <c r="Q2" s="7" t="s">
        <v>40</v>
      </c>
      <c r="R2" s="7" t="s">
        <v>41</v>
      </c>
      <c r="S2" s="7" t="s">
        <v>42</v>
      </c>
      <c r="T2" s="7" t="s">
        <v>42</v>
      </c>
      <c r="U2" s="7">
        <v>5700000</v>
      </c>
      <c r="V2" s="7"/>
      <c r="W2" s="11" t="s">
        <v>43</v>
      </c>
      <c r="X2" s="9" t="s">
        <v>44</v>
      </c>
      <c r="Y2" s="7">
        <v>1</v>
      </c>
    </row>
    <row r="3" spans="1:25" ht="75" customHeight="1">
      <c r="A3" s="44" t="s">
        <v>45</v>
      </c>
      <c r="B3" s="45" t="s">
        <v>46</v>
      </c>
      <c r="C3" s="8"/>
      <c r="D3" s="7" t="s">
        <v>45</v>
      </c>
      <c r="E3" s="34" t="s">
        <v>47</v>
      </c>
      <c r="F3" s="34" t="s">
        <v>48</v>
      </c>
      <c r="G3" s="34" t="s">
        <v>49</v>
      </c>
      <c r="H3" s="34" t="s">
        <v>50</v>
      </c>
      <c r="I3" s="34" t="s">
        <v>51</v>
      </c>
      <c r="J3" s="34" t="s">
        <v>52</v>
      </c>
      <c r="K3" s="7" t="s">
        <v>53</v>
      </c>
      <c r="L3" s="31" t="s">
        <v>54</v>
      </c>
      <c r="M3" s="7" t="s">
        <v>36</v>
      </c>
      <c r="N3" s="9" t="s">
        <v>55</v>
      </c>
      <c r="O3" s="7" t="s">
        <v>56</v>
      </c>
      <c r="P3" s="7" t="s">
        <v>57</v>
      </c>
      <c r="Q3" s="15" t="s">
        <v>58</v>
      </c>
      <c r="R3" s="15" t="s">
        <v>59</v>
      </c>
      <c r="S3" s="7" t="s">
        <v>42</v>
      </c>
      <c r="T3" s="7" t="s">
        <v>42</v>
      </c>
      <c r="U3" s="16">
        <v>10000</v>
      </c>
      <c r="V3" s="10"/>
      <c r="W3" s="9" t="s">
        <v>60</v>
      </c>
      <c r="X3" s="11" t="s">
        <v>61</v>
      </c>
      <c r="Y3" s="7">
        <v>0</v>
      </c>
    </row>
    <row r="4" spans="1:25" ht="75" customHeight="1">
      <c r="A4" s="44" t="s">
        <v>62</v>
      </c>
      <c r="B4" s="45" t="s">
        <v>63</v>
      </c>
      <c r="C4" s="8"/>
      <c r="D4" s="7" t="s">
        <v>64</v>
      </c>
      <c r="E4" s="34" t="s">
        <v>65</v>
      </c>
      <c r="F4" s="34" t="s">
        <v>66</v>
      </c>
      <c r="G4" s="34" t="s">
        <v>67</v>
      </c>
      <c r="H4" s="34" t="s">
        <v>68</v>
      </c>
      <c r="I4" s="34" t="s">
        <v>69</v>
      </c>
      <c r="J4" s="34" t="s">
        <v>70</v>
      </c>
      <c r="K4" s="7" t="s">
        <v>71</v>
      </c>
      <c r="L4" s="31" t="s">
        <v>72</v>
      </c>
      <c r="M4" s="7" t="s">
        <v>73</v>
      </c>
      <c r="N4" s="11" t="s">
        <v>74</v>
      </c>
      <c r="O4" s="7" t="s">
        <v>75</v>
      </c>
      <c r="P4" s="7" t="s">
        <v>76</v>
      </c>
      <c r="Q4" s="7" t="s">
        <v>77</v>
      </c>
      <c r="R4" s="7" t="s">
        <v>78</v>
      </c>
      <c r="S4" s="7" t="s">
        <v>42</v>
      </c>
      <c r="T4" s="7" t="s">
        <v>42</v>
      </c>
      <c r="U4" s="7">
        <v>25000</v>
      </c>
      <c r="V4" s="7"/>
      <c r="W4" s="11" t="s">
        <v>79</v>
      </c>
      <c r="X4" s="9" t="s">
        <v>80</v>
      </c>
      <c r="Y4" s="7">
        <v>1</v>
      </c>
    </row>
    <row r="5" spans="1:25" ht="75" customHeight="1">
      <c r="A5" s="44" t="s">
        <v>81</v>
      </c>
      <c r="B5" s="45" t="s">
        <v>82</v>
      </c>
      <c r="C5" s="8"/>
      <c r="D5" s="7" t="s">
        <v>83</v>
      </c>
      <c r="E5" s="34" t="s">
        <v>84</v>
      </c>
      <c r="F5" s="34" t="s">
        <v>85</v>
      </c>
      <c r="G5" s="34" t="s">
        <v>86</v>
      </c>
      <c r="H5" s="34" t="s">
        <v>87</v>
      </c>
      <c r="I5" s="34" t="s">
        <v>88</v>
      </c>
      <c r="J5" s="34" t="s">
        <v>89</v>
      </c>
      <c r="K5" s="7" t="s">
        <v>90</v>
      </c>
      <c r="L5" s="31" t="s">
        <v>91</v>
      </c>
      <c r="M5" s="7" t="s">
        <v>92</v>
      </c>
      <c r="N5" s="7" t="s">
        <v>93</v>
      </c>
      <c r="O5" s="7" t="s">
        <v>94</v>
      </c>
      <c r="P5" s="7" t="s">
        <v>95</v>
      </c>
      <c r="Q5" s="7" t="s">
        <v>96</v>
      </c>
      <c r="R5" s="7" t="s">
        <v>97</v>
      </c>
      <c r="S5" s="7" t="s">
        <v>42</v>
      </c>
      <c r="T5" s="7" t="s">
        <v>42</v>
      </c>
      <c r="U5" s="7">
        <f>15000+4000</f>
        <v>19000</v>
      </c>
      <c r="V5" s="7" t="s">
        <v>98</v>
      </c>
      <c r="W5" s="11" t="s">
        <v>99</v>
      </c>
      <c r="X5" s="11" t="s">
        <v>100</v>
      </c>
      <c r="Y5" s="7">
        <v>1</v>
      </c>
    </row>
    <row r="6" spans="1:25" ht="75" customHeight="1">
      <c r="A6" s="44" t="s">
        <v>101</v>
      </c>
      <c r="B6" s="45" t="s">
        <v>102</v>
      </c>
      <c r="C6" s="8"/>
      <c r="D6" s="7" t="s">
        <v>103</v>
      </c>
      <c r="E6" s="34" t="s">
        <v>104</v>
      </c>
      <c r="F6" s="34" t="s">
        <v>105</v>
      </c>
      <c r="G6" s="34" t="s">
        <v>106</v>
      </c>
      <c r="H6" s="34" t="s">
        <v>107</v>
      </c>
      <c r="I6" s="34" t="s">
        <v>108</v>
      </c>
      <c r="J6" s="34" t="s">
        <v>109</v>
      </c>
      <c r="K6" s="7" t="s">
        <v>110</v>
      </c>
      <c r="L6" s="31" t="s">
        <v>111</v>
      </c>
      <c r="M6" s="7" t="s">
        <v>36</v>
      </c>
      <c r="N6" s="11" t="s">
        <v>112</v>
      </c>
      <c r="O6" s="7" t="s">
        <v>94</v>
      </c>
      <c r="P6" s="7" t="s">
        <v>113</v>
      </c>
      <c r="Q6" s="15" t="s">
        <v>114</v>
      </c>
      <c r="R6" s="15" t="s">
        <v>115</v>
      </c>
      <c r="S6" s="7" t="s">
        <v>42</v>
      </c>
      <c r="T6" s="7" t="s">
        <v>42</v>
      </c>
      <c r="U6" s="7">
        <f>2000000+5000000+17280+400</f>
        <v>7017680</v>
      </c>
      <c r="V6" s="7"/>
      <c r="W6" s="11" t="s">
        <v>116</v>
      </c>
      <c r="X6" s="11" t="s">
        <v>117</v>
      </c>
      <c r="Y6" s="7">
        <v>1</v>
      </c>
    </row>
    <row r="7" spans="1:25" ht="75" customHeight="1">
      <c r="A7" s="44" t="s">
        <v>118</v>
      </c>
      <c r="B7" s="45" t="s">
        <v>119</v>
      </c>
      <c r="C7" s="8"/>
      <c r="D7" s="7" t="s">
        <v>118</v>
      </c>
      <c r="E7" s="34" t="s">
        <v>120</v>
      </c>
      <c r="F7" s="34" t="s">
        <v>121</v>
      </c>
      <c r="G7" s="34" t="s">
        <v>122</v>
      </c>
      <c r="H7" s="34" t="s">
        <v>123</v>
      </c>
      <c r="I7" s="34" t="s">
        <v>124</v>
      </c>
      <c r="J7" s="34" t="s">
        <v>125</v>
      </c>
      <c r="K7" s="7" t="s">
        <v>126</v>
      </c>
      <c r="L7" s="31" t="s">
        <v>127</v>
      </c>
      <c r="M7" s="7" t="s">
        <v>36</v>
      </c>
      <c r="N7" s="11" t="s">
        <v>128</v>
      </c>
      <c r="O7" s="7" t="s">
        <v>38</v>
      </c>
      <c r="P7" s="7" t="s">
        <v>129</v>
      </c>
      <c r="Q7" s="7" t="s">
        <v>130</v>
      </c>
      <c r="R7" s="7" t="s">
        <v>131</v>
      </c>
      <c r="S7" s="7" t="s">
        <v>42</v>
      </c>
      <c r="T7" s="7" t="s">
        <v>42</v>
      </c>
      <c r="U7" s="7">
        <v>2500</v>
      </c>
      <c r="V7" s="7"/>
      <c r="W7" s="11" t="s">
        <v>132</v>
      </c>
      <c r="X7" s="11" t="s">
        <v>133</v>
      </c>
      <c r="Y7" s="7">
        <v>1</v>
      </c>
    </row>
    <row r="8" spans="1:25" ht="75" customHeight="1">
      <c r="A8" s="44" t="s">
        <v>134</v>
      </c>
      <c r="B8" s="45" t="s">
        <v>135</v>
      </c>
      <c r="C8" s="8"/>
      <c r="D8" s="7" t="s">
        <v>136</v>
      </c>
      <c r="E8" s="34" t="s">
        <v>137</v>
      </c>
      <c r="F8" s="34" t="s">
        <v>138</v>
      </c>
      <c r="G8" s="34" t="s">
        <v>139</v>
      </c>
      <c r="H8" s="34" t="s">
        <v>140</v>
      </c>
      <c r="I8" s="34" t="s">
        <v>141</v>
      </c>
      <c r="J8" s="34" t="s">
        <v>142</v>
      </c>
      <c r="K8" s="7" t="s">
        <v>143</v>
      </c>
      <c r="L8" s="31" t="s">
        <v>144</v>
      </c>
      <c r="M8" s="7" t="s">
        <v>36</v>
      </c>
      <c r="N8" s="11" t="s">
        <v>145</v>
      </c>
      <c r="O8" s="7" t="s">
        <v>146</v>
      </c>
      <c r="P8" s="7" t="s">
        <v>39</v>
      </c>
      <c r="Q8" s="7" t="s">
        <v>147</v>
      </c>
      <c r="R8" s="7" t="s">
        <v>148</v>
      </c>
      <c r="S8" s="7" t="s">
        <v>149</v>
      </c>
      <c r="T8" s="7" t="s">
        <v>42</v>
      </c>
      <c r="U8" s="7">
        <v>4000</v>
      </c>
      <c r="V8" s="7"/>
      <c r="W8" s="11" t="s">
        <v>150</v>
      </c>
      <c r="X8" s="11" t="s">
        <v>151</v>
      </c>
      <c r="Y8" s="7">
        <v>3</v>
      </c>
    </row>
    <row r="9" spans="1:25" ht="75" customHeight="1">
      <c r="A9" s="44" t="s">
        <v>152</v>
      </c>
      <c r="B9" s="45" t="s">
        <v>153</v>
      </c>
      <c r="C9" s="8"/>
      <c r="D9" s="7" t="s">
        <v>154</v>
      </c>
      <c r="E9" s="34" t="s">
        <v>155</v>
      </c>
      <c r="F9" s="34" t="s">
        <v>156</v>
      </c>
      <c r="G9" s="34" t="s">
        <v>157</v>
      </c>
      <c r="H9" s="34" t="s">
        <v>158</v>
      </c>
      <c r="I9" s="34" t="s">
        <v>159</v>
      </c>
      <c r="J9" s="34" t="s">
        <v>160</v>
      </c>
      <c r="K9" s="7" t="s">
        <v>161</v>
      </c>
      <c r="L9" s="31" t="s">
        <v>162</v>
      </c>
      <c r="M9" s="7" t="s">
        <v>36</v>
      </c>
      <c r="N9" s="11" t="s">
        <v>163</v>
      </c>
      <c r="O9" s="7" t="s">
        <v>164</v>
      </c>
      <c r="P9" s="7" t="s">
        <v>76</v>
      </c>
      <c r="Q9" s="7" t="s">
        <v>165</v>
      </c>
      <c r="R9" s="7" t="s">
        <v>166</v>
      </c>
      <c r="S9" s="7" t="s">
        <v>42</v>
      </c>
      <c r="T9" s="7" t="s">
        <v>42</v>
      </c>
      <c r="U9" s="7">
        <f>12000+500+1000+75+400+150</f>
        <v>14125</v>
      </c>
      <c r="V9" s="7" t="s">
        <v>167</v>
      </c>
      <c r="W9" s="11" t="s">
        <v>168</v>
      </c>
      <c r="X9" s="11" t="s">
        <v>169</v>
      </c>
      <c r="Y9" s="7">
        <v>1</v>
      </c>
    </row>
    <row r="10" spans="1:25" ht="75" customHeight="1">
      <c r="A10" s="44" t="s">
        <v>170</v>
      </c>
      <c r="B10" s="45" t="s">
        <v>171</v>
      </c>
      <c r="C10" s="8"/>
      <c r="D10" s="7" t="s">
        <v>170</v>
      </c>
      <c r="E10" s="34" t="s">
        <v>172</v>
      </c>
      <c r="F10" s="34" t="s">
        <v>173</v>
      </c>
      <c r="G10" s="34" t="s">
        <v>174</v>
      </c>
      <c r="H10" s="34" t="s">
        <v>175</v>
      </c>
      <c r="I10" s="34" t="s">
        <v>176</v>
      </c>
      <c r="J10" s="34" t="s">
        <v>177</v>
      </c>
      <c r="K10" s="7" t="s">
        <v>178</v>
      </c>
      <c r="L10" s="31" t="s">
        <v>179</v>
      </c>
      <c r="M10" s="7" t="s">
        <v>180</v>
      </c>
      <c r="N10" s="11" t="s">
        <v>181</v>
      </c>
      <c r="O10" s="7" t="s">
        <v>182</v>
      </c>
      <c r="P10" s="7" t="s">
        <v>183</v>
      </c>
      <c r="Q10" s="7" t="s">
        <v>184</v>
      </c>
      <c r="R10" s="7" t="s">
        <v>185</v>
      </c>
      <c r="S10" s="7" t="s">
        <v>42</v>
      </c>
      <c r="T10" s="7" t="s">
        <v>42</v>
      </c>
      <c r="U10" s="7">
        <v>450</v>
      </c>
      <c r="V10" s="7"/>
      <c r="W10" s="11" t="s">
        <v>186</v>
      </c>
      <c r="X10" s="11" t="s">
        <v>187</v>
      </c>
      <c r="Y10" s="7">
        <v>1</v>
      </c>
    </row>
    <row r="11" spans="1:25" ht="75" customHeight="1">
      <c r="A11" s="44" t="s">
        <v>188</v>
      </c>
      <c r="B11" s="45" t="s">
        <v>189</v>
      </c>
      <c r="C11" s="8"/>
      <c r="D11" s="7" t="s">
        <v>188</v>
      </c>
      <c r="E11" s="34" t="s">
        <v>190</v>
      </c>
      <c r="F11" s="34" t="s">
        <v>191</v>
      </c>
      <c r="G11" s="34" t="s">
        <v>192</v>
      </c>
      <c r="H11" s="34" t="s">
        <v>193</v>
      </c>
      <c r="I11" s="34" t="s">
        <v>194</v>
      </c>
      <c r="J11" s="34" t="s">
        <v>195</v>
      </c>
      <c r="K11" s="7" t="s">
        <v>196</v>
      </c>
      <c r="L11" s="31" t="s">
        <v>197</v>
      </c>
      <c r="M11" s="7" t="s">
        <v>198</v>
      </c>
      <c r="N11" s="11" t="s">
        <v>199</v>
      </c>
      <c r="O11" s="7" t="s">
        <v>200</v>
      </c>
      <c r="P11" s="7" t="s">
        <v>201</v>
      </c>
      <c r="Q11" s="7" t="s">
        <v>202</v>
      </c>
      <c r="R11" s="7" t="s">
        <v>203</v>
      </c>
      <c r="S11" s="7" t="s">
        <v>42</v>
      </c>
      <c r="T11" s="7" t="s">
        <v>42</v>
      </c>
      <c r="U11" s="7">
        <v>10000</v>
      </c>
      <c r="V11" s="7"/>
      <c r="W11" s="11" t="s">
        <v>204</v>
      </c>
      <c r="X11" s="11" t="s">
        <v>205</v>
      </c>
      <c r="Y11" s="7">
        <v>1</v>
      </c>
    </row>
    <row r="12" spans="1:25" ht="75" customHeight="1">
      <c r="A12" s="44" t="s">
        <v>206</v>
      </c>
      <c r="B12" s="45" t="s">
        <v>207</v>
      </c>
      <c r="C12" s="8"/>
      <c r="D12" s="7" t="s">
        <v>206</v>
      </c>
      <c r="E12" s="34" t="s">
        <v>208</v>
      </c>
      <c r="F12" s="34" t="s">
        <v>209</v>
      </c>
      <c r="G12" s="34" t="s">
        <v>210</v>
      </c>
      <c r="H12" s="34" t="s">
        <v>211</v>
      </c>
      <c r="I12" s="34" t="s">
        <v>212</v>
      </c>
      <c r="J12" s="34" t="s">
        <v>213</v>
      </c>
      <c r="K12" s="7" t="s">
        <v>214</v>
      </c>
      <c r="L12" s="31" t="s">
        <v>215</v>
      </c>
      <c r="M12" s="18" t="s">
        <v>216</v>
      </c>
      <c r="N12" s="11" t="s">
        <v>217</v>
      </c>
      <c r="O12" s="7" t="s">
        <v>218</v>
      </c>
      <c r="P12" s="7" t="s">
        <v>219</v>
      </c>
      <c r="Q12" s="7" t="s">
        <v>220</v>
      </c>
      <c r="R12" s="7" t="s">
        <v>221</v>
      </c>
      <c r="S12" s="7"/>
      <c r="T12" s="7" t="s">
        <v>42</v>
      </c>
      <c r="U12" s="7" t="s">
        <v>222</v>
      </c>
      <c r="V12" s="7"/>
      <c r="W12" s="11" t="s">
        <v>223</v>
      </c>
      <c r="X12" s="11" t="s">
        <v>224</v>
      </c>
      <c r="Y12" s="7">
        <v>1</v>
      </c>
    </row>
    <row r="13" spans="1:25" ht="75" customHeight="1">
      <c r="A13" s="44" t="s">
        <v>225</v>
      </c>
      <c r="B13" s="45" t="s">
        <v>226</v>
      </c>
      <c r="C13" s="8"/>
      <c r="D13" s="7" t="s">
        <v>227</v>
      </c>
      <c r="E13" s="34" t="s">
        <v>228</v>
      </c>
      <c r="F13" s="34" t="s">
        <v>229</v>
      </c>
      <c r="G13" s="34" t="s">
        <v>230</v>
      </c>
      <c r="H13" s="34" t="s">
        <v>231</v>
      </c>
      <c r="I13" s="34" t="s">
        <v>232</v>
      </c>
      <c r="J13" s="34" t="s">
        <v>233</v>
      </c>
      <c r="K13" s="7" t="s">
        <v>234</v>
      </c>
      <c r="L13" s="31" t="s">
        <v>235</v>
      </c>
      <c r="M13" s="7" t="s">
        <v>36</v>
      </c>
      <c r="N13" s="11" t="s">
        <v>236</v>
      </c>
      <c r="O13" s="7" t="s">
        <v>218</v>
      </c>
      <c r="P13" s="7" t="s">
        <v>219</v>
      </c>
      <c r="Q13" s="7" t="s">
        <v>237</v>
      </c>
      <c r="R13" s="7" t="s">
        <v>238</v>
      </c>
      <c r="S13" s="7" t="s">
        <v>42</v>
      </c>
      <c r="T13" s="7" t="s">
        <v>42</v>
      </c>
      <c r="U13" s="7"/>
      <c r="V13" s="7"/>
      <c r="W13" s="11" t="s">
        <v>239</v>
      </c>
      <c r="X13" s="11" t="s">
        <v>240</v>
      </c>
      <c r="Y13" s="7">
        <v>1</v>
      </c>
    </row>
    <row r="14" spans="1:25" ht="75" customHeight="1">
      <c r="A14" s="46" t="s">
        <v>241</v>
      </c>
      <c r="B14" s="47" t="s">
        <v>242</v>
      </c>
      <c r="C14" s="8"/>
      <c r="D14" s="20" t="s">
        <v>243</v>
      </c>
      <c r="E14" s="36" t="s">
        <v>244</v>
      </c>
      <c r="F14" s="36" t="s">
        <v>245</v>
      </c>
      <c r="G14" s="36" t="s">
        <v>246</v>
      </c>
      <c r="H14" s="36" t="s">
        <v>247</v>
      </c>
      <c r="I14" s="36" t="s">
        <v>248</v>
      </c>
      <c r="J14" s="36" t="s">
        <v>249</v>
      </c>
      <c r="K14" s="20" t="s">
        <v>250</v>
      </c>
      <c r="L14" s="32" t="s">
        <v>251</v>
      </c>
      <c r="M14" s="20" t="s">
        <v>252</v>
      </c>
      <c r="N14" s="20" t="s">
        <v>253</v>
      </c>
      <c r="O14" s="20" t="s">
        <v>254</v>
      </c>
      <c r="P14" s="19" t="s">
        <v>255</v>
      </c>
      <c r="Q14" s="20" t="s">
        <v>256</v>
      </c>
      <c r="R14" s="20" t="s">
        <v>257</v>
      </c>
      <c r="S14" s="20" t="s">
        <v>258</v>
      </c>
      <c r="T14" s="20" t="s">
        <v>149</v>
      </c>
      <c r="U14" s="20"/>
      <c r="V14" s="20" t="s">
        <v>259</v>
      </c>
      <c r="W14" s="20"/>
      <c r="X14" s="21" t="s">
        <v>260</v>
      </c>
      <c r="Y14" s="20">
        <v>1</v>
      </c>
    </row>
    <row r="15" spans="1:25" ht="75" customHeight="1">
      <c r="A15" s="44" t="s">
        <v>261</v>
      </c>
      <c r="B15" s="45" t="s">
        <v>262</v>
      </c>
      <c r="C15" s="8"/>
      <c r="D15" s="7" t="s">
        <v>263</v>
      </c>
      <c r="E15" s="34" t="s">
        <v>264</v>
      </c>
      <c r="F15" s="34" t="s">
        <v>265</v>
      </c>
      <c r="G15" s="34" t="s">
        <v>266</v>
      </c>
      <c r="H15" s="34" t="s">
        <v>267</v>
      </c>
      <c r="I15" s="34" t="s">
        <v>268</v>
      </c>
      <c r="J15" s="34" t="s">
        <v>269</v>
      </c>
      <c r="K15" s="7" t="s">
        <v>270</v>
      </c>
      <c r="L15" s="31" t="s">
        <v>271</v>
      </c>
      <c r="M15" s="7"/>
      <c r="N15" s="11" t="s">
        <v>272</v>
      </c>
      <c r="O15" s="7" t="s">
        <v>273</v>
      </c>
      <c r="P15" s="7" t="s">
        <v>274</v>
      </c>
      <c r="Q15" s="7" t="s">
        <v>275</v>
      </c>
      <c r="R15" s="7" t="s">
        <v>276</v>
      </c>
      <c r="S15" s="7" t="s">
        <v>42</v>
      </c>
      <c r="T15" s="7" t="s">
        <v>42</v>
      </c>
      <c r="U15" s="7"/>
      <c r="V15" s="7"/>
      <c r="W15" s="11" t="s">
        <v>277</v>
      </c>
      <c r="X15" s="11" t="s">
        <v>278</v>
      </c>
      <c r="Y15" s="7">
        <v>0</v>
      </c>
    </row>
    <row r="16" spans="1:25" ht="75" customHeight="1">
      <c r="A16" s="44" t="s">
        <v>279</v>
      </c>
      <c r="B16" s="45" t="s">
        <v>280</v>
      </c>
      <c r="C16" s="8"/>
      <c r="D16" s="7" t="s">
        <v>281</v>
      </c>
      <c r="E16" s="34" t="s">
        <v>282</v>
      </c>
      <c r="F16" s="34" t="s">
        <v>283</v>
      </c>
      <c r="G16" s="34" t="s">
        <v>284</v>
      </c>
      <c r="H16" s="34" t="s">
        <v>285</v>
      </c>
      <c r="I16" s="34" t="s">
        <v>286</v>
      </c>
      <c r="J16" s="34" t="s">
        <v>287</v>
      </c>
      <c r="K16" s="7" t="s">
        <v>288</v>
      </c>
      <c r="L16" s="31" t="s">
        <v>289</v>
      </c>
      <c r="M16" s="7" t="s">
        <v>290</v>
      </c>
      <c r="N16" s="11" t="s">
        <v>291</v>
      </c>
      <c r="O16" s="7" t="s">
        <v>292</v>
      </c>
      <c r="P16" s="7" t="s">
        <v>293</v>
      </c>
      <c r="Q16" s="7" t="s">
        <v>294</v>
      </c>
      <c r="R16" s="7" t="s">
        <v>295</v>
      </c>
      <c r="S16" s="7" t="s">
        <v>42</v>
      </c>
      <c r="T16" s="7" t="s">
        <v>42</v>
      </c>
      <c r="U16" s="7">
        <f>400000+80000</f>
        <v>480000</v>
      </c>
      <c r="V16" s="7"/>
      <c r="W16" s="11" t="s">
        <v>296</v>
      </c>
      <c r="X16" s="11" t="s">
        <v>297</v>
      </c>
      <c r="Y16" s="7">
        <v>1</v>
      </c>
    </row>
    <row r="17" spans="1:25" ht="75" customHeight="1">
      <c r="A17" s="44" t="s">
        <v>298</v>
      </c>
      <c r="B17" s="45" t="s">
        <v>299</v>
      </c>
      <c r="C17" s="8"/>
      <c r="D17" s="7" t="s">
        <v>300</v>
      </c>
      <c r="E17" s="34" t="s">
        <v>301</v>
      </c>
      <c r="F17" s="34" t="s">
        <v>302</v>
      </c>
      <c r="G17" s="34" t="s">
        <v>303</v>
      </c>
      <c r="H17" s="34" t="s">
        <v>304</v>
      </c>
      <c r="I17" s="34" t="s">
        <v>305</v>
      </c>
      <c r="J17" s="34" t="s">
        <v>306</v>
      </c>
      <c r="K17" s="7"/>
      <c r="L17" s="31" t="s">
        <v>307</v>
      </c>
      <c r="M17" s="7"/>
      <c r="N17" s="11" t="s">
        <v>308</v>
      </c>
      <c r="O17" s="7" t="s">
        <v>309</v>
      </c>
      <c r="P17" s="7" t="s">
        <v>310</v>
      </c>
      <c r="Q17" s="7" t="s">
        <v>311</v>
      </c>
      <c r="R17" s="7" t="s">
        <v>312</v>
      </c>
      <c r="S17" s="7" t="s">
        <v>42</v>
      </c>
      <c r="T17" s="7" t="s">
        <v>42</v>
      </c>
      <c r="U17" s="7"/>
      <c r="V17" s="7"/>
      <c r="W17" s="11" t="s">
        <v>313</v>
      </c>
      <c r="X17" s="11" t="s">
        <v>314</v>
      </c>
      <c r="Y17" s="7">
        <v>1</v>
      </c>
    </row>
    <row r="18" spans="1:25" ht="75" customHeight="1">
      <c r="A18" s="44" t="s">
        <v>315</v>
      </c>
      <c r="B18" s="45" t="s">
        <v>316</v>
      </c>
      <c r="C18" s="8"/>
      <c r="D18" s="7" t="s">
        <v>317</v>
      </c>
      <c r="E18" s="34" t="s">
        <v>318</v>
      </c>
      <c r="F18" s="34" t="s">
        <v>319</v>
      </c>
      <c r="G18" s="34" t="s">
        <v>320</v>
      </c>
      <c r="H18" s="34" t="s">
        <v>321</v>
      </c>
      <c r="I18" s="34" t="s">
        <v>322</v>
      </c>
      <c r="J18" s="34" t="s">
        <v>323</v>
      </c>
      <c r="K18" s="7" t="s">
        <v>324</v>
      </c>
      <c r="L18" s="31" t="s">
        <v>325</v>
      </c>
      <c r="M18" s="7" t="s">
        <v>326</v>
      </c>
      <c r="N18" s="11" t="s">
        <v>327</v>
      </c>
      <c r="O18" s="7" t="s">
        <v>328</v>
      </c>
      <c r="P18" s="7" t="s">
        <v>329</v>
      </c>
      <c r="Q18" s="7" t="s">
        <v>330</v>
      </c>
      <c r="R18" s="7" t="s">
        <v>331</v>
      </c>
      <c r="S18" s="7" t="s">
        <v>42</v>
      </c>
      <c r="T18" s="7" t="s">
        <v>42</v>
      </c>
      <c r="U18" s="7">
        <f>10000+160000+300+1500+7262</f>
        <v>179062</v>
      </c>
      <c r="V18" s="7" t="s">
        <v>332</v>
      </c>
      <c r="W18" s="11" t="s">
        <v>333</v>
      </c>
      <c r="X18" s="11" t="s">
        <v>334</v>
      </c>
      <c r="Y18" s="7">
        <v>0</v>
      </c>
    </row>
    <row r="19" spans="1:25" ht="75" customHeight="1">
      <c r="A19" s="44" t="s">
        <v>335</v>
      </c>
      <c r="B19" s="45" t="s">
        <v>336</v>
      </c>
      <c r="C19" s="8"/>
      <c r="D19" s="7" t="s">
        <v>337</v>
      </c>
      <c r="E19" s="34" t="s">
        <v>338</v>
      </c>
      <c r="F19" s="34" t="s">
        <v>339</v>
      </c>
      <c r="G19" s="34" t="s">
        <v>340</v>
      </c>
      <c r="H19" s="34" t="s">
        <v>341</v>
      </c>
      <c r="I19" s="34" t="s">
        <v>342</v>
      </c>
      <c r="J19" s="34" t="s">
        <v>343</v>
      </c>
      <c r="K19" s="7" t="s">
        <v>344</v>
      </c>
      <c r="L19" s="31" t="s">
        <v>345</v>
      </c>
      <c r="M19" s="7" t="s">
        <v>346</v>
      </c>
      <c r="N19" s="11" t="s">
        <v>347</v>
      </c>
      <c r="O19" s="7" t="s">
        <v>273</v>
      </c>
      <c r="P19" s="7" t="s">
        <v>219</v>
      </c>
      <c r="Q19" s="7" t="s">
        <v>348</v>
      </c>
      <c r="R19" s="7" t="s">
        <v>349</v>
      </c>
      <c r="S19" s="7" t="s">
        <v>42</v>
      </c>
      <c r="T19" s="7" t="s">
        <v>42</v>
      </c>
      <c r="U19" s="7">
        <f>1200+4380+3760+490</f>
        <v>9830</v>
      </c>
      <c r="V19" s="7"/>
      <c r="W19" s="11" t="s">
        <v>350</v>
      </c>
      <c r="X19" s="11" t="s">
        <v>351</v>
      </c>
      <c r="Y19" s="7">
        <v>0</v>
      </c>
    </row>
    <row r="20" spans="1:25" ht="75" customHeight="1">
      <c r="A20" s="44" t="s">
        <v>352</v>
      </c>
      <c r="B20" s="45" t="s">
        <v>353</v>
      </c>
      <c r="C20" s="8"/>
      <c r="D20" s="7" t="s">
        <v>354</v>
      </c>
      <c r="E20" s="34" t="s">
        <v>355</v>
      </c>
      <c r="F20" s="34" t="s">
        <v>356</v>
      </c>
      <c r="G20" s="34" t="s">
        <v>357</v>
      </c>
      <c r="H20" s="34" t="s">
        <v>358</v>
      </c>
      <c r="I20" s="34" t="s">
        <v>359</v>
      </c>
      <c r="J20" s="34" t="s">
        <v>360</v>
      </c>
      <c r="K20" s="7" t="s">
        <v>361</v>
      </c>
      <c r="L20" s="31" t="s">
        <v>362</v>
      </c>
      <c r="M20" s="7" t="s">
        <v>36</v>
      </c>
      <c r="N20" s="11" t="s">
        <v>363</v>
      </c>
      <c r="O20" s="7" t="s">
        <v>364</v>
      </c>
      <c r="P20" s="7" t="s">
        <v>219</v>
      </c>
      <c r="Q20" s="7" t="s">
        <v>365</v>
      </c>
      <c r="R20" s="7" t="s">
        <v>366</v>
      </c>
      <c r="S20" s="7" t="s">
        <v>42</v>
      </c>
      <c r="T20" s="7" t="s">
        <v>42</v>
      </c>
      <c r="U20" s="7">
        <v>50000</v>
      </c>
      <c r="V20" s="7"/>
      <c r="W20" s="11" t="s">
        <v>367</v>
      </c>
      <c r="X20" s="11" t="s">
        <v>368</v>
      </c>
      <c r="Y20" s="7">
        <v>2</v>
      </c>
    </row>
    <row r="21" spans="1:25" ht="75" customHeight="1">
      <c r="A21" s="44" t="s">
        <v>369</v>
      </c>
      <c r="B21" s="45" t="s">
        <v>370</v>
      </c>
      <c r="C21" s="8"/>
      <c r="D21" s="7" t="s">
        <v>371</v>
      </c>
      <c r="E21" s="34" t="s">
        <v>372</v>
      </c>
      <c r="F21" s="34" t="s">
        <v>373</v>
      </c>
      <c r="G21" s="34" t="s">
        <v>374</v>
      </c>
      <c r="H21" s="34" t="s">
        <v>375</v>
      </c>
      <c r="I21" s="34" t="s">
        <v>376</v>
      </c>
      <c r="J21" s="34" t="s">
        <v>377</v>
      </c>
      <c r="K21" s="10" t="s">
        <v>378</v>
      </c>
      <c r="L21" s="31" t="s">
        <v>379</v>
      </c>
      <c r="M21" s="7" t="s">
        <v>36</v>
      </c>
      <c r="N21" s="11" t="s">
        <v>380</v>
      </c>
      <c r="O21" s="7" t="s">
        <v>381</v>
      </c>
      <c r="P21" s="7" t="s">
        <v>39</v>
      </c>
      <c r="Q21" s="7" t="s">
        <v>382</v>
      </c>
      <c r="R21" s="7" t="s">
        <v>383</v>
      </c>
      <c r="S21" s="7" t="s">
        <v>149</v>
      </c>
      <c r="T21" s="7" t="s">
        <v>42</v>
      </c>
      <c r="U21" s="7">
        <f>50000000+25000000</f>
        <v>75000000</v>
      </c>
      <c r="V21" s="7"/>
      <c r="W21" s="11" t="s">
        <v>384</v>
      </c>
      <c r="X21" s="11" t="s">
        <v>385</v>
      </c>
      <c r="Y21" s="7">
        <v>2</v>
      </c>
    </row>
    <row r="22" spans="1:25" ht="75" customHeight="1">
      <c r="A22" s="48" t="s">
        <v>386</v>
      </c>
      <c r="B22" s="47" t="s">
        <v>387</v>
      </c>
      <c r="C22" s="8"/>
      <c r="D22" s="20" t="s">
        <v>388</v>
      </c>
      <c r="E22" s="36" t="s">
        <v>389</v>
      </c>
      <c r="F22" s="36" t="s">
        <v>390</v>
      </c>
      <c r="G22" s="36" t="s">
        <v>391</v>
      </c>
      <c r="H22" s="36" t="s">
        <v>392</v>
      </c>
      <c r="I22" s="36" t="s">
        <v>393</v>
      </c>
      <c r="J22" s="36" t="s">
        <v>394</v>
      </c>
      <c r="K22" s="20" t="s">
        <v>395</v>
      </c>
      <c r="L22" s="32" t="s">
        <v>396</v>
      </c>
      <c r="M22" s="20" t="s">
        <v>397</v>
      </c>
      <c r="N22" s="20" t="s">
        <v>398</v>
      </c>
      <c r="O22" s="20" t="s">
        <v>399</v>
      </c>
      <c r="P22" s="20" t="s">
        <v>219</v>
      </c>
      <c r="Q22" s="20" t="s">
        <v>400</v>
      </c>
      <c r="R22" s="20" t="s">
        <v>401</v>
      </c>
      <c r="S22" s="20" t="s">
        <v>149</v>
      </c>
      <c r="T22" s="20" t="s">
        <v>149</v>
      </c>
      <c r="U22" s="20">
        <f>1350+100+10000</f>
        <v>11450</v>
      </c>
      <c r="V22" s="20" t="s">
        <v>402</v>
      </c>
      <c r="W22" s="21" t="s">
        <v>403</v>
      </c>
      <c r="X22" s="21" t="s">
        <v>404</v>
      </c>
      <c r="Y22" s="20">
        <v>2</v>
      </c>
    </row>
    <row r="23" spans="1:25" ht="75" customHeight="1">
      <c r="A23" s="48" t="s">
        <v>405</v>
      </c>
      <c r="B23" s="47" t="s">
        <v>406</v>
      </c>
      <c r="C23" s="8"/>
      <c r="D23" s="20" t="s">
        <v>407</v>
      </c>
      <c r="E23" s="36" t="s">
        <v>408</v>
      </c>
      <c r="F23" s="36" t="s">
        <v>409</v>
      </c>
      <c r="G23" s="36" t="s">
        <v>410</v>
      </c>
      <c r="H23" s="36" t="s">
        <v>411</v>
      </c>
      <c r="I23" s="36" t="s">
        <v>412</v>
      </c>
      <c r="J23" s="36" t="s">
        <v>413</v>
      </c>
      <c r="K23" s="20" t="s">
        <v>414</v>
      </c>
      <c r="L23" s="32" t="s">
        <v>415</v>
      </c>
      <c r="M23" s="20" t="s">
        <v>416</v>
      </c>
      <c r="N23" s="22" t="s">
        <v>417</v>
      </c>
      <c r="O23" s="20" t="s">
        <v>418</v>
      </c>
      <c r="P23" s="20" t="s">
        <v>129</v>
      </c>
      <c r="Q23" s="20" t="s">
        <v>419</v>
      </c>
      <c r="R23" s="20" t="s">
        <v>420</v>
      </c>
      <c r="S23" s="20" t="s">
        <v>421</v>
      </c>
      <c r="T23" s="20" t="s">
        <v>149</v>
      </c>
      <c r="U23" s="23">
        <v>16000000</v>
      </c>
      <c r="V23" s="20" t="s">
        <v>36</v>
      </c>
      <c r="W23" s="20"/>
      <c r="X23" s="21" t="s">
        <v>422</v>
      </c>
      <c r="Y23" s="20">
        <v>1</v>
      </c>
    </row>
    <row r="24" spans="1:25" ht="75" customHeight="1">
      <c r="A24" s="49" t="s">
        <v>423</v>
      </c>
      <c r="B24" s="50" t="s">
        <v>424</v>
      </c>
      <c r="C24" s="8"/>
      <c r="D24" s="7" t="s">
        <v>425</v>
      </c>
      <c r="E24" s="34" t="s">
        <v>426</v>
      </c>
      <c r="F24" s="34" t="s">
        <v>427</v>
      </c>
      <c r="G24" s="37" t="s">
        <v>428</v>
      </c>
      <c r="H24" s="36" t="s">
        <v>429</v>
      </c>
      <c r="I24" s="36" t="s">
        <v>430</v>
      </c>
      <c r="J24" s="37" t="s">
        <v>431</v>
      </c>
      <c r="K24" s="17" t="s">
        <v>432</v>
      </c>
      <c r="L24" s="33" t="s">
        <v>433</v>
      </c>
      <c r="M24" s="20" t="s">
        <v>433</v>
      </c>
      <c r="N24" s="9" t="s">
        <v>434</v>
      </c>
      <c r="O24" s="17" t="s">
        <v>38</v>
      </c>
      <c r="P24" s="7" t="s">
        <v>435</v>
      </c>
      <c r="Q24" s="17"/>
      <c r="R24" s="17"/>
      <c r="S24" s="20" t="s">
        <v>42</v>
      </c>
      <c r="T24" s="17" t="s">
        <v>42</v>
      </c>
      <c r="U24" s="20" t="s">
        <v>436</v>
      </c>
      <c r="V24" s="17"/>
      <c r="W24" s="21" t="s">
        <v>437</v>
      </c>
      <c r="X24" s="21" t="s">
        <v>438</v>
      </c>
      <c r="Y24" s="20">
        <v>1</v>
      </c>
    </row>
    <row r="25" spans="1:25" ht="75" customHeight="1">
      <c r="A25" s="44" t="s">
        <v>439</v>
      </c>
      <c r="B25" s="45" t="s">
        <v>440</v>
      </c>
      <c r="C25" s="8"/>
      <c r="D25" s="7" t="s">
        <v>441</v>
      </c>
      <c r="E25" s="34" t="s">
        <v>442</v>
      </c>
      <c r="F25" s="34" t="s">
        <v>443</v>
      </c>
      <c r="G25" s="34" t="s">
        <v>444</v>
      </c>
      <c r="H25" s="34" t="s">
        <v>445</v>
      </c>
      <c r="I25" s="34" t="s">
        <v>446</v>
      </c>
      <c r="J25" s="34" t="s">
        <v>447</v>
      </c>
      <c r="K25" s="7" t="s">
        <v>448</v>
      </c>
      <c r="L25" s="31" t="s">
        <v>449</v>
      </c>
      <c r="M25" s="7"/>
      <c r="N25" s="11" t="s">
        <v>450</v>
      </c>
      <c r="O25" s="7" t="s">
        <v>94</v>
      </c>
      <c r="P25" s="7" t="s">
        <v>39</v>
      </c>
      <c r="Q25" s="7" t="s">
        <v>451</v>
      </c>
      <c r="R25" s="7" t="s">
        <v>452</v>
      </c>
      <c r="S25" s="7" t="s">
        <v>42</v>
      </c>
      <c r="T25" s="7" t="s">
        <v>42</v>
      </c>
      <c r="U25" s="7"/>
      <c r="V25" s="7"/>
      <c r="W25" s="11" t="s">
        <v>453</v>
      </c>
      <c r="X25" s="11" t="s">
        <v>454</v>
      </c>
      <c r="Y25" s="7">
        <v>1</v>
      </c>
    </row>
    <row r="26" spans="1:25" ht="75" customHeight="1">
      <c r="A26" s="48" t="s">
        <v>455</v>
      </c>
      <c r="B26" s="47" t="s">
        <v>456</v>
      </c>
      <c r="C26" s="8"/>
      <c r="D26" s="20" t="s">
        <v>457</v>
      </c>
      <c r="E26" s="36" t="s">
        <v>458</v>
      </c>
      <c r="F26" s="36" t="s">
        <v>459</v>
      </c>
      <c r="G26" s="36" t="s">
        <v>460</v>
      </c>
      <c r="H26" s="36" t="s">
        <v>461</v>
      </c>
      <c r="I26" s="36" t="s">
        <v>462</v>
      </c>
      <c r="J26" s="36" t="s">
        <v>463</v>
      </c>
      <c r="K26" s="20" t="s">
        <v>464</v>
      </c>
      <c r="L26" s="32" t="s">
        <v>464</v>
      </c>
      <c r="M26" s="20" t="s">
        <v>465</v>
      </c>
      <c r="N26" s="21" t="s">
        <v>466</v>
      </c>
      <c r="O26" s="20" t="s">
        <v>467</v>
      </c>
      <c r="P26" s="20" t="s">
        <v>219</v>
      </c>
      <c r="Q26" s="17"/>
      <c r="R26" s="20" t="s">
        <v>468</v>
      </c>
      <c r="S26" s="20" t="s">
        <v>149</v>
      </c>
      <c r="T26" s="20" t="s">
        <v>149</v>
      </c>
      <c r="U26" s="17"/>
      <c r="V26" s="17"/>
      <c r="W26" s="22" t="s">
        <v>469</v>
      </c>
      <c r="X26" s="21" t="s">
        <v>470</v>
      </c>
      <c r="Y26" s="20">
        <v>2</v>
      </c>
    </row>
    <row r="27" spans="1:25" ht="75" customHeight="1">
      <c r="A27" s="48" t="s">
        <v>471</v>
      </c>
      <c r="B27" s="47" t="s">
        <v>472</v>
      </c>
      <c r="C27" s="8"/>
      <c r="D27" s="20" t="s">
        <v>473</v>
      </c>
      <c r="E27" s="36" t="s">
        <v>474</v>
      </c>
      <c r="F27" s="36" t="s">
        <v>475</v>
      </c>
      <c r="G27" s="36" t="s">
        <v>476</v>
      </c>
      <c r="H27" s="36" t="s">
        <v>477</v>
      </c>
      <c r="I27" s="38" t="s">
        <v>478</v>
      </c>
      <c r="J27" s="36" t="s">
        <v>479</v>
      </c>
      <c r="K27" s="20" t="s">
        <v>480</v>
      </c>
      <c r="L27" s="32" t="s">
        <v>481</v>
      </c>
      <c r="M27" s="20" t="s">
        <v>482</v>
      </c>
      <c r="N27" s="21" t="s">
        <v>483</v>
      </c>
      <c r="O27" s="20"/>
      <c r="P27" s="20" t="s">
        <v>484</v>
      </c>
      <c r="Q27" s="20"/>
      <c r="R27" s="20" t="s">
        <v>485</v>
      </c>
      <c r="S27" s="20" t="s">
        <v>42</v>
      </c>
      <c r="T27" s="20" t="s">
        <v>149</v>
      </c>
      <c r="U27" s="20">
        <v>500</v>
      </c>
      <c r="V27" s="20" t="s">
        <v>486</v>
      </c>
      <c r="W27" s="21" t="s">
        <v>487</v>
      </c>
      <c r="X27" s="20" t="s">
        <v>488</v>
      </c>
      <c r="Y27" s="20"/>
    </row>
    <row r="28" spans="1:25" ht="75" customHeight="1">
      <c r="A28" s="44" t="s">
        <v>489</v>
      </c>
      <c r="B28" s="45" t="s">
        <v>490</v>
      </c>
      <c r="C28" s="8"/>
      <c r="D28" s="7" t="s">
        <v>491</v>
      </c>
      <c r="E28" s="34" t="s">
        <v>492</v>
      </c>
      <c r="F28" s="34" t="s">
        <v>493</v>
      </c>
      <c r="G28" s="34" t="s">
        <v>494</v>
      </c>
      <c r="H28" s="34" t="s">
        <v>495</v>
      </c>
      <c r="I28" s="34" t="s">
        <v>496</v>
      </c>
      <c r="J28" s="34" t="s">
        <v>497</v>
      </c>
      <c r="K28" s="7" t="s">
        <v>498</v>
      </c>
      <c r="L28" s="31" t="s">
        <v>499</v>
      </c>
      <c r="M28" s="7" t="s">
        <v>36</v>
      </c>
      <c r="N28" s="7" t="s">
        <v>500</v>
      </c>
      <c r="O28" s="7" t="s">
        <v>501</v>
      </c>
      <c r="P28" s="7" t="s">
        <v>219</v>
      </c>
      <c r="Q28" s="7" t="s">
        <v>502</v>
      </c>
      <c r="R28" s="7" t="s">
        <v>503</v>
      </c>
      <c r="S28" s="7" t="s">
        <v>42</v>
      </c>
      <c r="T28" s="7" t="s">
        <v>42</v>
      </c>
      <c r="U28" s="7">
        <v>10000</v>
      </c>
      <c r="V28" s="7"/>
      <c r="W28" s="11" t="s">
        <v>504</v>
      </c>
      <c r="X28" s="11" t="s">
        <v>505</v>
      </c>
      <c r="Y28" s="7">
        <v>1</v>
      </c>
    </row>
    <row r="29" spans="1:25" ht="75" customHeight="1">
      <c r="A29" s="44" t="s">
        <v>506</v>
      </c>
      <c r="B29" s="45" t="s">
        <v>507</v>
      </c>
      <c r="C29" s="8"/>
      <c r="D29" s="7" t="s">
        <v>508</v>
      </c>
      <c r="E29" s="34" t="s">
        <v>509</v>
      </c>
      <c r="F29" s="34" t="s">
        <v>510</v>
      </c>
      <c r="G29" s="34" t="s">
        <v>511</v>
      </c>
      <c r="H29" s="34" t="s">
        <v>512</v>
      </c>
      <c r="I29" s="34" t="s">
        <v>513</v>
      </c>
      <c r="J29" s="34" t="s">
        <v>514</v>
      </c>
      <c r="K29" s="7" t="s">
        <v>515</v>
      </c>
      <c r="L29" s="31" t="s">
        <v>516</v>
      </c>
      <c r="M29" s="7" t="s">
        <v>517</v>
      </c>
      <c r="N29" s="11" t="s">
        <v>518</v>
      </c>
      <c r="O29" s="7" t="s">
        <v>519</v>
      </c>
      <c r="P29" s="7" t="s">
        <v>219</v>
      </c>
      <c r="Q29" s="7" t="s">
        <v>520</v>
      </c>
      <c r="R29" s="7" t="s">
        <v>521</v>
      </c>
      <c r="S29" s="7" t="s">
        <v>42</v>
      </c>
      <c r="T29" s="7" t="s">
        <v>42</v>
      </c>
      <c r="U29" s="7"/>
      <c r="V29" s="7"/>
      <c r="W29" s="11" t="s">
        <v>522</v>
      </c>
      <c r="X29" s="11" t="s">
        <v>523</v>
      </c>
      <c r="Y29" s="7">
        <v>2</v>
      </c>
    </row>
    <row r="30" spans="1:25" ht="75" customHeight="1">
      <c r="A30" s="44" t="s">
        <v>524</v>
      </c>
      <c r="B30" s="45" t="s">
        <v>525</v>
      </c>
      <c r="C30" s="8"/>
      <c r="D30" s="7" t="s">
        <v>524</v>
      </c>
      <c r="E30" s="34" t="s">
        <v>526</v>
      </c>
      <c r="F30" s="34" t="s">
        <v>527</v>
      </c>
      <c r="G30" s="34" t="s">
        <v>528</v>
      </c>
      <c r="H30" s="34" t="s">
        <v>529</v>
      </c>
      <c r="I30" s="34" t="s">
        <v>530</v>
      </c>
      <c r="J30" s="34" t="s">
        <v>531</v>
      </c>
      <c r="K30" s="7" t="s">
        <v>532</v>
      </c>
      <c r="L30" s="31" t="s">
        <v>533</v>
      </c>
      <c r="M30" s="7" t="s">
        <v>534</v>
      </c>
      <c r="N30" s="11" t="s">
        <v>535</v>
      </c>
      <c r="O30" s="7" t="s">
        <v>38</v>
      </c>
      <c r="P30" s="7" t="s">
        <v>219</v>
      </c>
      <c r="Q30" s="7" t="s">
        <v>536</v>
      </c>
      <c r="R30" s="7" t="s">
        <v>537</v>
      </c>
      <c r="S30" s="7"/>
      <c r="T30" s="7" t="s">
        <v>42</v>
      </c>
      <c r="U30" s="7"/>
      <c r="V30" s="7"/>
      <c r="W30" s="11" t="s">
        <v>538</v>
      </c>
      <c r="X30" s="11" t="s">
        <v>539</v>
      </c>
      <c r="Y30" s="7">
        <v>1</v>
      </c>
    </row>
    <row r="31" spans="1:25" ht="75" customHeight="1">
      <c r="A31" s="44" t="s">
        <v>540</v>
      </c>
      <c r="B31" s="45" t="s">
        <v>541</v>
      </c>
      <c r="C31" s="8"/>
      <c r="D31" s="7" t="s">
        <v>542</v>
      </c>
      <c r="E31" s="34" t="s">
        <v>543</v>
      </c>
      <c r="F31" s="34" t="s">
        <v>544</v>
      </c>
      <c r="G31" s="34" t="s">
        <v>545</v>
      </c>
      <c r="H31" s="34" t="s">
        <v>546</v>
      </c>
      <c r="I31" s="34" t="s">
        <v>547</v>
      </c>
      <c r="J31" s="34" t="s">
        <v>548</v>
      </c>
      <c r="K31" s="7" t="s">
        <v>549</v>
      </c>
      <c r="L31" s="31" t="s">
        <v>550</v>
      </c>
      <c r="M31" s="7" t="s">
        <v>550</v>
      </c>
      <c r="N31" s="11" t="s">
        <v>551</v>
      </c>
      <c r="O31" s="7" t="s">
        <v>38</v>
      </c>
      <c r="P31" s="7" t="s">
        <v>552</v>
      </c>
      <c r="Q31" s="7" t="s">
        <v>553</v>
      </c>
      <c r="R31" s="15" t="s">
        <v>554</v>
      </c>
      <c r="S31" s="7" t="s">
        <v>42</v>
      </c>
      <c r="T31" s="7" t="s">
        <v>42</v>
      </c>
      <c r="U31" s="7">
        <v>20000</v>
      </c>
      <c r="V31" s="7"/>
      <c r="W31" s="11" t="s">
        <v>555</v>
      </c>
      <c r="X31" s="11" t="s">
        <v>556</v>
      </c>
      <c r="Y31" s="7">
        <v>1</v>
      </c>
    </row>
    <row r="32" spans="1:25" ht="75" customHeight="1">
      <c r="A32" s="44" t="s">
        <v>557</v>
      </c>
      <c r="B32" s="45" t="s">
        <v>558</v>
      </c>
      <c r="C32" s="8"/>
      <c r="D32" s="7" t="s">
        <v>559</v>
      </c>
      <c r="E32" s="34" t="s">
        <v>560</v>
      </c>
      <c r="F32" s="34" t="s">
        <v>561</v>
      </c>
      <c r="G32" s="34" t="s">
        <v>562</v>
      </c>
      <c r="H32" s="34" t="s">
        <v>563</v>
      </c>
      <c r="I32" s="34" t="s">
        <v>564</v>
      </c>
      <c r="J32" s="34" t="s">
        <v>565</v>
      </c>
      <c r="K32" s="7" t="s">
        <v>566</v>
      </c>
      <c r="L32" s="31" t="s">
        <v>567</v>
      </c>
      <c r="M32" s="7" t="s">
        <v>568</v>
      </c>
      <c r="N32" s="11" t="s">
        <v>569</v>
      </c>
      <c r="O32" s="7" t="s">
        <v>38</v>
      </c>
      <c r="P32" s="7" t="s">
        <v>570</v>
      </c>
      <c r="Q32" s="7" t="s">
        <v>571</v>
      </c>
      <c r="R32" s="7" t="s">
        <v>572</v>
      </c>
      <c r="S32" s="7" t="s">
        <v>42</v>
      </c>
      <c r="T32" s="7" t="s">
        <v>42</v>
      </c>
      <c r="U32" s="7">
        <f>7776+4000</f>
        <v>11776</v>
      </c>
      <c r="V32" s="7"/>
      <c r="W32" s="11" t="s">
        <v>573</v>
      </c>
      <c r="X32" s="11" t="s">
        <v>574</v>
      </c>
      <c r="Y32" s="7">
        <v>1</v>
      </c>
    </row>
    <row r="33" spans="1:25" ht="75" customHeight="1">
      <c r="A33" s="44" t="s">
        <v>575</v>
      </c>
      <c r="B33" s="45" t="s">
        <v>576</v>
      </c>
      <c r="C33" s="8"/>
      <c r="D33" s="7" t="s">
        <v>575</v>
      </c>
      <c r="E33" s="34" t="s">
        <v>577</v>
      </c>
      <c r="F33" s="34" t="s">
        <v>578</v>
      </c>
      <c r="G33" s="34" t="s">
        <v>579</v>
      </c>
      <c r="H33" s="34" t="s">
        <v>580</v>
      </c>
      <c r="I33" s="34" t="s">
        <v>581</v>
      </c>
      <c r="J33" s="34" t="s">
        <v>582</v>
      </c>
      <c r="K33" s="7" t="s">
        <v>583</v>
      </c>
      <c r="L33" s="31" t="s">
        <v>584</v>
      </c>
      <c r="M33" s="7" t="s">
        <v>584</v>
      </c>
      <c r="N33" s="11" t="s">
        <v>585</v>
      </c>
      <c r="O33" s="7" t="s">
        <v>38</v>
      </c>
      <c r="P33" s="7" t="s">
        <v>219</v>
      </c>
      <c r="Q33" s="7" t="s">
        <v>586</v>
      </c>
      <c r="R33" s="7" t="s">
        <v>587</v>
      </c>
      <c r="S33" s="7" t="s">
        <v>42</v>
      </c>
      <c r="T33" s="7" t="s">
        <v>42</v>
      </c>
      <c r="U33" s="7">
        <v>5800</v>
      </c>
      <c r="V33" s="7"/>
      <c r="W33" s="11" t="s">
        <v>588</v>
      </c>
      <c r="X33" s="11" t="s">
        <v>589</v>
      </c>
      <c r="Y33" s="7">
        <v>1</v>
      </c>
    </row>
    <row r="34" spans="1:25" ht="75" customHeight="1">
      <c r="A34" s="44" t="s">
        <v>590</v>
      </c>
      <c r="B34" s="45" t="s">
        <v>591</v>
      </c>
      <c r="C34" s="8"/>
      <c r="D34" s="7" t="s">
        <v>592</v>
      </c>
      <c r="E34" s="34" t="s">
        <v>593</v>
      </c>
      <c r="F34" s="34" t="s">
        <v>594</v>
      </c>
      <c r="G34" s="34" t="s">
        <v>595</v>
      </c>
      <c r="H34" s="34" t="s">
        <v>596</v>
      </c>
      <c r="I34" s="34" t="s">
        <v>597</v>
      </c>
      <c r="J34" s="34" t="s">
        <v>598</v>
      </c>
      <c r="K34" s="7" t="s">
        <v>599</v>
      </c>
      <c r="L34" s="31" t="s">
        <v>600</v>
      </c>
      <c r="M34" s="7" t="s">
        <v>601</v>
      </c>
      <c r="N34" s="11" t="s">
        <v>602</v>
      </c>
      <c r="O34" s="7" t="s">
        <v>38</v>
      </c>
      <c r="P34" s="7" t="s">
        <v>129</v>
      </c>
      <c r="Q34" s="7" t="s">
        <v>603</v>
      </c>
      <c r="R34" s="7" t="s">
        <v>604</v>
      </c>
      <c r="S34" s="7" t="s">
        <v>42</v>
      </c>
      <c r="T34" s="7" t="s">
        <v>42</v>
      </c>
      <c r="U34" s="7">
        <v>2000</v>
      </c>
      <c r="V34" s="7"/>
      <c r="W34" s="11" t="s">
        <v>605</v>
      </c>
      <c r="X34" s="11" t="s">
        <v>606</v>
      </c>
      <c r="Y34" s="7">
        <v>1</v>
      </c>
    </row>
    <row r="35" spans="1:25" ht="75" customHeight="1">
      <c r="A35" s="46" t="s">
        <v>607</v>
      </c>
      <c r="B35" s="47" t="s">
        <v>608</v>
      </c>
      <c r="C35" s="20"/>
      <c r="D35" s="20" t="s">
        <v>607</v>
      </c>
      <c r="E35" s="36" t="s">
        <v>609</v>
      </c>
      <c r="F35" s="36" t="s">
        <v>610</v>
      </c>
      <c r="G35" s="36" t="s">
        <v>611</v>
      </c>
      <c r="H35" s="36" t="s">
        <v>612</v>
      </c>
      <c r="I35" s="36" t="s">
        <v>613</v>
      </c>
      <c r="J35" s="36" t="s">
        <v>614</v>
      </c>
      <c r="K35" s="20" t="s">
        <v>615</v>
      </c>
      <c r="L35" s="32" t="s">
        <v>616</v>
      </c>
      <c r="M35" s="20" t="s">
        <v>36</v>
      </c>
      <c r="N35" s="20" t="s">
        <v>617</v>
      </c>
      <c r="O35" s="20" t="s">
        <v>38</v>
      </c>
      <c r="P35" s="20" t="s">
        <v>76</v>
      </c>
      <c r="Q35" s="20" t="s">
        <v>618</v>
      </c>
      <c r="R35" s="20" t="s">
        <v>619</v>
      </c>
      <c r="S35" s="20" t="s">
        <v>42</v>
      </c>
      <c r="T35" s="20" t="s">
        <v>42</v>
      </c>
      <c r="U35" s="20">
        <f>4500+2500+10000</f>
        <v>17000</v>
      </c>
      <c r="V35" s="20" t="s">
        <v>620</v>
      </c>
      <c r="W35" s="20" t="s">
        <v>621</v>
      </c>
      <c r="X35" s="20" t="s">
        <v>622</v>
      </c>
      <c r="Y35" s="20">
        <v>1</v>
      </c>
    </row>
    <row r="36" spans="1:25" ht="75" customHeight="1">
      <c r="A36" s="44" t="s">
        <v>623</v>
      </c>
      <c r="B36" s="45" t="s">
        <v>624</v>
      </c>
      <c r="C36" s="8"/>
      <c r="D36" s="7" t="s">
        <v>623</v>
      </c>
      <c r="E36" s="34" t="s">
        <v>625</v>
      </c>
      <c r="F36" s="34" t="s">
        <v>626</v>
      </c>
      <c r="G36" s="34" t="s">
        <v>627</v>
      </c>
      <c r="H36" s="34" t="s">
        <v>628</v>
      </c>
      <c r="I36" s="34" t="s">
        <v>629</v>
      </c>
      <c r="J36" s="34" t="s">
        <v>630</v>
      </c>
      <c r="K36" s="7" t="s">
        <v>631</v>
      </c>
      <c r="L36" s="31" t="s">
        <v>632</v>
      </c>
      <c r="M36" s="7" t="s">
        <v>36</v>
      </c>
      <c r="N36" s="7" t="s">
        <v>633</v>
      </c>
      <c r="O36" s="7" t="s">
        <v>38</v>
      </c>
      <c r="P36" s="7" t="s">
        <v>634</v>
      </c>
      <c r="Q36" s="7" t="s">
        <v>635</v>
      </c>
      <c r="R36" s="7" t="s">
        <v>636</v>
      </c>
      <c r="S36" s="7" t="s">
        <v>42</v>
      </c>
      <c r="T36" s="7" t="s">
        <v>42</v>
      </c>
      <c r="U36" s="7">
        <v>200</v>
      </c>
      <c r="V36" s="7" t="s">
        <v>637</v>
      </c>
      <c r="W36" s="11" t="s">
        <v>638</v>
      </c>
      <c r="X36" s="11" t="s">
        <v>639</v>
      </c>
      <c r="Y36" s="7">
        <v>1</v>
      </c>
    </row>
    <row r="37" spans="1:25" ht="75" customHeight="1">
      <c r="A37" s="46" t="s">
        <v>640</v>
      </c>
      <c r="B37" s="47" t="s">
        <v>641</v>
      </c>
      <c r="C37" s="8"/>
      <c r="D37" s="20" t="s">
        <v>640</v>
      </c>
      <c r="E37" s="36" t="s">
        <v>642</v>
      </c>
      <c r="F37" s="36" t="s">
        <v>643</v>
      </c>
      <c r="G37" s="36" t="s">
        <v>644</v>
      </c>
      <c r="H37" s="36" t="s">
        <v>645</v>
      </c>
      <c r="I37" s="36" t="s">
        <v>646</v>
      </c>
      <c r="J37" s="36" t="s">
        <v>647</v>
      </c>
      <c r="K37" s="20" t="s">
        <v>648</v>
      </c>
      <c r="L37" s="32" t="s">
        <v>649</v>
      </c>
      <c r="M37" s="20" t="s">
        <v>650</v>
      </c>
      <c r="N37" s="21" t="s">
        <v>651</v>
      </c>
      <c r="O37" s="20" t="s">
        <v>652</v>
      </c>
      <c r="P37" s="20" t="s">
        <v>201</v>
      </c>
      <c r="Q37" s="20" t="s">
        <v>653</v>
      </c>
      <c r="R37" s="20" t="s">
        <v>654</v>
      </c>
      <c r="S37" s="20" t="s">
        <v>42</v>
      </c>
      <c r="T37" s="20"/>
      <c r="U37" s="20">
        <f>3000+2000</f>
        <v>5000</v>
      </c>
      <c r="V37" s="20"/>
      <c r="W37" s="21" t="s">
        <v>655</v>
      </c>
      <c r="X37" s="21" t="s">
        <v>656</v>
      </c>
      <c r="Y37" s="20">
        <v>3</v>
      </c>
    </row>
    <row r="38" spans="1:25" ht="75" customHeight="1">
      <c r="A38" s="51" t="s">
        <v>657</v>
      </c>
      <c r="B38" s="45" t="s">
        <v>658</v>
      </c>
      <c r="C38" s="8"/>
      <c r="D38" s="7" t="s">
        <v>659</v>
      </c>
      <c r="E38" s="34" t="s">
        <v>660</v>
      </c>
      <c r="F38" s="34" t="s">
        <v>661</v>
      </c>
      <c r="G38" s="34" t="s">
        <v>662</v>
      </c>
      <c r="H38" s="34" t="s">
        <v>663</v>
      </c>
      <c r="I38" s="34" t="s">
        <v>664</v>
      </c>
      <c r="J38" s="34" t="s">
        <v>665</v>
      </c>
      <c r="K38" s="7" t="s">
        <v>270</v>
      </c>
      <c r="L38" s="31" t="s">
        <v>666</v>
      </c>
      <c r="M38" s="7" t="s">
        <v>36</v>
      </c>
      <c r="N38" s="11" t="s">
        <v>667</v>
      </c>
      <c r="O38" s="7" t="s">
        <v>94</v>
      </c>
      <c r="P38" s="7" t="s">
        <v>668</v>
      </c>
      <c r="Q38" s="7" t="s">
        <v>669</v>
      </c>
      <c r="R38" s="7" t="s">
        <v>670</v>
      </c>
      <c r="S38" s="7" t="s">
        <v>42</v>
      </c>
      <c r="T38" s="7" t="s">
        <v>42</v>
      </c>
      <c r="U38" s="7">
        <v>390000</v>
      </c>
      <c r="V38" s="7"/>
      <c r="W38" s="11" t="s">
        <v>671</v>
      </c>
      <c r="X38" s="11" t="s">
        <v>672</v>
      </c>
      <c r="Y38" s="7">
        <v>1</v>
      </c>
    </row>
    <row r="39" spans="1:25" ht="75" customHeight="1">
      <c r="A39" s="44" t="s">
        <v>673</v>
      </c>
      <c r="B39" s="45" t="s">
        <v>674</v>
      </c>
      <c r="C39" s="8"/>
      <c r="D39" s="7" t="s">
        <v>675</v>
      </c>
      <c r="E39" s="34" t="s">
        <v>676</v>
      </c>
      <c r="F39" s="34" t="s">
        <v>677</v>
      </c>
      <c r="G39" s="34" t="s">
        <v>678</v>
      </c>
      <c r="H39" s="34" t="s">
        <v>679</v>
      </c>
      <c r="I39" s="34" t="s">
        <v>680</v>
      </c>
      <c r="J39" s="34" t="s">
        <v>681</v>
      </c>
      <c r="K39" s="7" t="s">
        <v>682</v>
      </c>
      <c r="L39" s="31" t="s">
        <v>683</v>
      </c>
      <c r="M39" s="7" t="s">
        <v>684</v>
      </c>
      <c r="N39" s="11" t="s">
        <v>685</v>
      </c>
      <c r="O39" s="7" t="s">
        <v>200</v>
      </c>
      <c r="P39" s="7" t="s">
        <v>183</v>
      </c>
      <c r="Q39" s="7" t="s">
        <v>686</v>
      </c>
      <c r="R39" s="7" t="s">
        <v>687</v>
      </c>
      <c r="S39" s="7" t="s">
        <v>42</v>
      </c>
      <c r="T39" s="7" t="s">
        <v>42</v>
      </c>
      <c r="U39" s="7">
        <v>2000000</v>
      </c>
      <c r="V39" s="7"/>
      <c r="W39" s="11" t="s">
        <v>688</v>
      </c>
      <c r="X39" s="11" t="s">
        <v>689</v>
      </c>
      <c r="Y39" s="7">
        <v>0</v>
      </c>
    </row>
    <row r="40" spans="1:25" ht="75" customHeight="1">
      <c r="A40" s="44" t="s">
        <v>690</v>
      </c>
      <c r="B40" s="45" t="s">
        <v>691</v>
      </c>
      <c r="C40" s="8"/>
      <c r="D40" s="7" t="s">
        <v>692</v>
      </c>
      <c r="E40" s="34" t="s">
        <v>693</v>
      </c>
      <c r="F40" s="34" t="s">
        <v>694</v>
      </c>
      <c r="G40" s="34" t="s">
        <v>695</v>
      </c>
      <c r="H40" s="34" t="s">
        <v>696</v>
      </c>
      <c r="I40" s="34" t="s">
        <v>697</v>
      </c>
      <c r="J40" s="34" t="s">
        <v>698</v>
      </c>
      <c r="K40" s="7" t="s">
        <v>699</v>
      </c>
      <c r="L40" s="31" t="s">
        <v>700</v>
      </c>
      <c r="M40" s="7" t="s">
        <v>701</v>
      </c>
      <c r="N40" s="11" t="s">
        <v>702</v>
      </c>
      <c r="O40" s="7" t="s">
        <v>164</v>
      </c>
      <c r="P40" s="7" t="s">
        <v>39</v>
      </c>
      <c r="Q40" s="7" t="s">
        <v>703</v>
      </c>
      <c r="R40" s="7" t="s">
        <v>704</v>
      </c>
      <c r="S40" s="7" t="s">
        <v>42</v>
      </c>
      <c r="T40" s="7" t="s">
        <v>42</v>
      </c>
      <c r="U40" s="7">
        <f>50000+20000</f>
        <v>70000</v>
      </c>
      <c r="V40" s="7"/>
      <c r="W40" s="7" t="s">
        <v>705</v>
      </c>
      <c r="X40" s="11" t="s">
        <v>706</v>
      </c>
      <c r="Y40" s="7">
        <v>1</v>
      </c>
    </row>
    <row r="41" spans="1:25" ht="75" customHeight="1">
      <c r="A41" s="44" t="s">
        <v>707</v>
      </c>
      <c r="B41" s="45" t="s">
        <v>708</v>
      </c>
      <c r="C41" s="8"/>
      <c r="D41" s="7" t="s">
        <v>709</v>
      </c>
      <c r="E41" s="34" t="s">
        <v>710</v>
      </c>
      <c r="F41" s="34" t="s">
        <v>711</v>
      </c>
      <c r="G41" s="34" t="s">
        <v>712</v>
      </c>
      <c r="H41" s="34" t="s">
        <v>713</v>
      </c>
      <c r="I41" s="34" t="s">
        <v>714</v>
      </c>
      <c r="J41" s="34" t="s">
        <v>715</v>
      </c>
      <c r="K41" s="7" t="s">
        <v>716</v>
      </c>
      <c r="L41" s="31" t="s">
        <v>550</v>
      </c>
      <c r="M41" s="7" t="s">
        <v>550</v>
      </c>
      <c r="N41" s="7" t="s">
        <v>717</v>
      </c>
      <c r="O41" s="7" t="s">
        <v>164</v>
      </c>
      <c r="P41" s="7" t="s">
        <v>219</v>
      </c>
      <c r="Q41" s="7" t="s">
        <v>718</v>
      </c>
      <c r="R41" s="7" t="s">
        <v>719</v>
      </c>
      <c r="S41" s="7" t="s">
        <v>42</v>
      </c>
      <c r="T41" s="7" t="s">
        <v>42</v>
      </c>
      <c r="U41" s="7">
        <v>259</v>
      </c>
      <c r="V41" s="7"/>
      <c r="W41" s="11" t="s">
        <v>720</v>
      </c>
      <c r="X41" s="11" t="s">
        <v>721</v>
      </c>
      <c r="Y41" s="7">
        <v>1</v>
      </c>
    </row>
    <row r="42" spans="1:25" ht="75" customHeight="1">
      <c r="A42" s="46" t="s">
        <v>722</v>
      </c>
      <c r="B42" s="47" t="s">
        <v>723</v>
      </c>
      <c r="C42" s="8"/>
      <c r="D42" s="20" t="s">
        <v>724</v>
      </c>
      <c r="E42" s="36" t="s">
        <v>725</v>
      </c>
      <c r="F42" s="36" t="s">
        <v>726</v>
      </c>
      <c r="G42" s="36" t="s">
        <v>727</v>
      </c>
      <c r="H42" s="36" t="s">
        <v>728</v>
      </c>
      <c r="I42" s="36" t="s">
        <v>729</v>
      </c>
      <c r="J42" s="37" t="s">
        <v>730</v>
      </c>
      <c r="K42" s="20" t="s">
        <v>731</v>
      </c>
      <c r="L42" s="33" t="s">
        <v>732</v>
      </c>
      <c r="M42" s="17" t="s">
        <v>733</v>
      </c>
      <c r="N42" s="21" t="s">
        <v>734</v>
      </c>
      <c r="O42" s="20" t="s">
        <v>735</v>
      </c>
      <c r="P42" s="19" t="s">
        <v>736</v>
      </c>
      <c r="Q42" s="17"/>
      <c r="R42" s="20" t="s">
        <v>737</v>
      </c>
      <c r="S42" s="20" t="s">
        <v>149</v>
      </c>
      <c r="T42" s="17" t="s">
        <v>149</v>
      </c>
      <c r="U42" s="23">
        <v>34000000</v>
      </c>
      <c r="V42" s="20" t="s">
        <v>36</v>
      </c>
      <c r="W42" s="20" t="s">
        <v>738</v>
      </c>
      <c r="X42" s="20" t="s">
        <v>739</v>
      </c>
      <c r="Y42" s="20">
        <v>1</v>
      </c>
    </row>
    <row r="43" spans="1:25" ht="75" customHeight="1">
      <c r="A43" s="44" t="s">
        <v>740</v>
      </c>
      <c r="B43" s="45" t="s">
        <v>741</v>
      </c>
      <c r="C43" s="8"/>
      <c r="D43" s="7" t="s">
        <v>742</v>
      </c>
      <c r="E43" s="34" t="s">
        <v>743</v>
      </c>
      <c r="F43" s="34" t="s">
        <v>744</v>
      </c>
      <c r="G43" s="34" t="s">
        <v>745</v>
      </c>
      <c r="H43" s="34" t="s">
        <v>746</v>
      </c>
      <c r="I43" s="34" t="s">
        <v>747</v>
      </c>
      <c r="J43" s="34" t="s">
        <v>748</v>
      </c>
      <c r="K43" s="7" t="s">
        <v>749</v>
      </c>
      <c r="L43" s="31" t="s">
        <v>750</v>
      </c>
      <c r="M43" s="7" t="s">
        <v>751</v>
      </c>
      <c r="N43" s="11" t="s">
        <v>752</v>
      </c>
      <c r="O43" s="7" t="s">
        <v>753</v>
      </c>
      <c r="P43" s="7" t="s">
        <v>129</v>
      </c>
      <c r="Q43" s="7" t="s">
        <v>754</v>
      </c>
      <c r="R43" s="7" t="s">
        <v>755</v>
      </c>
      <c r="S43" s="7" t="s">
        <v>42</v>
      </c>
      <c r="T43" s="7" t="s">
        <v>42</v>
      </c>
      <c r="U43" s="7">
        <v>5000</v>
      </c>
      <c r="V43" s="7"/>
      <c r="W43" s="11" t="s">
        <v>756</v>
      </c>
      <c r="X43" s="11" t="s">
        <v>757</v>
      </c>
      <c r="Y43" s="7">
        <v>2</v>
      </c>
    </row>
    <row r="44" spans="1:25" ht="75" customHeight="1">
      <c r="A44" s="48" t="s">
        <v>758</v>
      </c>
      <c r="B44" s="47" t="s">
        <v>759</v>
      </c>
      <c r="C44" s="8"/>
      <c r="D44" s="20" t="s">
        <v>760</v>
      </c>
      <c r="E44" s="36" t="s">
        <v>761</v>
      </c>
      <c r="F44" s="36" t="s">
        <v>762</v>
      </c>
      <c r="G44" s="36" t="s">
        <v>763</v>
      </c>
      <c r="H44" s="36" t="s">
        <v>764</v>
      </c>
      <c r="I44" s="36" t="s">
        <v>765</v>
      </c>
      <c r="J44" s="36" t="s">
        <v>766</v>
      </c>
      <c r="K44" s="20" t="s">
        <v>767</v>
      </c>
      <c r="L44" s="32" t="s">
        <v>768</v>
      </c>
      <c r="M44" s="20" t="s">
        <v>769</v>
      </c>
      <c r="N44" s="20" t="s">
        <v>770</v>
      </c>
      <c r="O44" s="20" t="s">
        <v>771</v>
      </c>
      <c r="P44" s="20" t="s">
        <v>129</v>
      </c>
      <c r="Q44" s="24" t="s">
        <v>772</v>
      </c>
      <c r="R44" s="24" t="s">
        <v>420</v>
      </c>
      <c r="S44" s="20" t="s">
        <v>149</v>
      </c>
      <c r="T44" s="20" t="s">
        <v>149</v>
      </c>
      <c r="U44" s="20" t="s">
        <v>222</v>
      </c>
      <c r="V44" s="20" t="s">
        <v>773</v>
      </c>
      <c r="W44" s="20"/>
      <c r="X44" s="21" t="s">
        <v>774</v>
      </c>
      <c r="Y44" s="20">
        <v>4</v>
      </c>
    </row>
    <row r="45" spans="1:25" ht="75" customHeight="1">
      <c r="A45" s="44" t="s">
        <v>775</v>
      </c>
      <c r="B45" s="45" t="s">
        <v>776</v>
      </c>
      <c r="C45" s="8"/>
      <c r="D45" s="7" t="s">
        <v>775</v>
      </c>
      <c r="E45" s="34" t="s">
        <v>777</v>
      </c>
      <c r="F45" s="34" t="s">
        <v>778</v>
      </c>
      <c r="G45" s="34" t="s">
        <v>779</v>
      </c>
      <c r="H45" s="34" t="s">
        <v>780</v>
      </c>
      <c r="I45" s="34" t="s">
        <v>781</v>
      </c>
      <c r="J45" s="34" t="s">
        <v>782</v>
      </c>
      <c r="K45" s="7" t="s">
        <v>498</v>
      </c>
      <c r="L45" s="31" t="s">
        <v>783</v>
      </c>
      <c r="M45" s="7" t="s">
        <v>784</v>
      </c>
      <c r="N45" s="7" t="s">
        <v>785</v>
      </c>
      <c r="O45" s="7" t="s">
        <v>38</v>
      </c>
      <c r="P45" s="7" t="s">
        <v>255</v>
      </c>
      <c r="Q45" s="7" t="s">
        <v>786</v>
      </c>
      <c r="R45" s="7" t="s">
        <v>787</v>
      </c>
      <c r="S45" s="7" t="s">
        <v>42</v>
      </c>
      <c r="T45" s="7" t="s">
        <v>42</v>
      </c>
      <c r="U45" s="16">
        <f>125000+105000+20000+1626+8130</f>
        <v>259756</v>
      </c>
      <c r="V45" s="10" t="s">
        <v>788</v>
      </c>
      <c r="W45" s="9" t="s">
        <v>789</v>
      </c>
      <c r="X45" s="11" t="s">
        <v>790</v>
      </c>
      <c r="Y45" s="7">
        <v>1</v>
      </c>
    </row>
    <row r="46" spans="1:25" ht="75" customHeight="1">
      <c r="A46" s="44" t="s">
        <v>791</v>
      </c>
      <c r="B46" s="45" t="s">
        <v>792</v>
      </c>
      <c r="C46" s="8"/>
      <c r="D46" s="7" t="s">
        <v>791</v>
      </c>
      <c r="E46" s="34" t="s">
        <v>793</v>
      </c>
      <c r="F46" s="34" t="s">
        <v>794</v>
      </c>
      <c r="G46" s="34" t="s">
        <v>795</v>
      </c>
      <c r="H46" s="34" t="s">
        <v>796</v>
      </c>
      <c r="I46" s="34" t="s">
        <v>797</v>
      </c>
      <c r="J46" s="34" t="s">
        <v>798</v>
      </c>
      <c r="K46" s="7" t="s">
        <v>799</v>
      </c>
      <c r="L46" s="31" t="s">
        <v>800</v>
      </c>
      <c r="M46" s="7" t="s">
        <v>36</v>
      </c>
      <c r="N46" s="11" t="s">
        <v>801</v>
      </c>
      <c r="O46" s="7" t="s">
        <v>802</v>
      </c>
      <c r="P46" s="7" t="s">
        <v>129</v>
      </c>
      <c r="Q46" s="7" t="s">
        <v>803</v>
      </c>
      <c r="R46" s="7" t="s">
        <v>804</v>
      </c>
      <c r="S46" s="7" t="s">
        <v>42</v>
      </c>
      <c r="T46" s="7" t="s">
        <v>42</v>
      </c>
      <c r="U46" s="7">
        <v>130000000</v>
      </c>
      <c r="V46" s="7"/>
      <c r="W46" s="11" t="s">
        <v>805</v>
      </c>
      <c r="X46" s="11" t="s">
        <v>806</v>
      </c>
      <c r="Y46" s="7">
        <v>0</v>
      </c>
    </row>
    <row r="47" spans="1:25" ht="75" customHeight="1">
      <c r="A47" s="44" t="s">
        <v>807</v>
      </c>
      <c r="B47" s="45" t="s">
        <v>808</v>
      </c>
      <c r="C47" s="8"/>
      <c r="D47" s="7" t="s">
        <v>809</v>
      </c>
      <c r="E47" s="34" t="s">
        <v>810</v>
      </c>
      <c r="F47" s="34" t="s">
        <v>811</v>
      </c>
      <c r="G47" s="34" t="s">
        <v>812</v>
      </c>
      <c r="H47" s="34" t="s">
        <v>813</v>
      </c>
      <c r="I47" s="34" t="s">
        <v>814</v>
      </c>
      <c r="J47" s="34" t="s">
        <v>815</v>
      </c>
      <c r="K47" s="7" t="s">
        <v>816</v>
      </c>
      <c r="L47" s="31" t="s">
        <v>817</v>
      </c>
      <c r="M47" s="7" t="s">
        <v>818</v>
      </c>
      <c r="N47" s="11" t="s">
        <v>819</v>
      </c>
      <c r="O47" s="7" t="s">
        <v>94</v>
      </c>
      <c r="P47" s="7" t="s">
        <v>820</v>
      </c>
      <c r="Q47" s="7" t="s">
        <v>821</v>
      </c>
      <c r="R47" s="7" t="s">
        <v>822</v>
      </c>
      <c r="S47" s="7" t="s">
        <v>42</v>
      </c>
      <c r="T47" s="7" t="s">
        <v>42</v>
      </c>
      <c r="U47" s="7">
        <v>6000000</v>
      </c>
      <c r="V47" s="7"/>
      <c r="W47" s="11" t="s">
        <v>823</v>
      </c>
      <c r="X47" s="11" t="s">
        <v>824</v>
      </c>
      <c r="Y47" s="7">
        <v>1</v>
      </c>
    </row>
    <row r="48" spans="1:25" ht="75" customHeight="1">
      <c r="A48" s="44" t="s">
        <v>825</v>
      </c>
      <c r="B48" s="45" t="s">
        <v>826</v>
      </c>
      <c r="C48" s="8"/>
      <c r="D48" s="7" t="s">
        <v>827</v>
      </c>
      <c r="E48" s="34" t="s">
        <v>828</v>
      </c>
      <c r="F48" s="34" t="s">
        <v>829</v>
      </c>
      <c r="G48" s="34" t="s">
        <v>830</v>
      </c>
      <c r="H48" s="34" t="s">
        <v>831</v>
      </c>
      <c r="I48" s="34" t="s">
        <v>832</v>
      </c>
      <c r="J48" s="34" t="s">
        <v>833</v>
      </c>
      <c r="K48" s="7" t="s">
        <v>834</v>
      </c>
      <c r="L48" s="31" t="s">
        <v>835</v>
      </c>
      <c r="M48" s="7" t="s">
        <v>36</v>
      </c>
      <c r="N48" s="11" t="s">
        <v>836</v>
      </c>
      <c r="O48" s="7" t="s">
        <v>94</v>
      </c>
      <c r="P48" s="7" t="s">
        <v>837</v>
      </c>
      <c r="Q48" s="7" t="s">
        <v>838</v>
      </c>
      <c r="R48" s="7" t="s">
        <v>839</v>
      </c>
      <c r="S48" s="7" t="s">
        <v>149</v>
      </c>
      <c r="T48" s="7" t="s">
        <v>42</v>
      </c>
      <c r="U48" s="7">
        <v>3000000</v>
      </c>
      <c r="V48" s="10"/>
      <c r="W48" s="9" t="s">
        <v>840</v>
      </c>
      <c r="X48" s="11" t="s">
        <v>841</v>
      </c>
      <c r="Y48" s="7">
        <v>1</v>
      </c>
    </row>
    <row r="49" spans="1:25" ht="75" customHeight="1">
      <c r="A49" s="44" t="s">
        <v>842</v>
      </c>
      <c r="B49" s="45" t="s">
        <v>843</v>
      </c>
      <c r="C49" s="8"/>
      <c r="D49" s="7" t="s">
        <v>842</v>
      </c>
      <c r="E49" s="34" t="s">
        <v>844</v>
      </c>
      <c r="F49" s="34" t="s">
        <v>845</v>
      </c>
      <c r="G49" s="34" t="s">
        <v>846</v>
      </c>
      <c r="H49" s="34" t="s">
        <v>847</v>
      </c>
      <c r="I49" s="34" t="s">
        <v>848</v>
      </c>
      <c r="J49" s="34" t="s">
        <v>849</v>
      </c>
      <c r="K49" s="10" t="s">
        <v>850</v>
      </c>
      <c r="L49" s="31" t="s">
        <v>851</v>
      </c>
      <c r="M49" s="10" t="s">
        <v>852</v>
      </c>
      <c r="N49" s="11" t="s">
        <v>853</v>
      </c>
      <c r="O49" s="7" t="s">
        <v>38</v>
      </c>
      <c r="P49" s="7" t="s">
        <v>854</v>
      </c>
      <c r="Q49" s="7" t="s">
        <v>855</v>
      </c>
      <c r="R49" s="7" t="s">
        <v>856</v>
      </c>
      <c r="S49" s="7" t="s">
        <v>42</v>
      </c>
      <c r="T49" s="7" t="s">
        <v>42</v>
      </c>
      <c r="U49" s="7">
        <v>1800000</v>
      </c>
      <c r="V49" s="7" t="s">
        <v>857</v>
      </c>
      <c r="W49" s="11" t="s">
        <v>858</v>
      </c>
      <c r="X49" s="11" t="s">
        <v>859</v>
      </c>
      <c r="Y49" s="7">
        <v>1</v>
      </c>
    </row>
    <row r="50" spans="1:25" ht="75" customHeight="1">
      <c r="A50" s="44" t="s">
        <v>860</v>
      </c>
      <c r="B50" s="45" t="s">
        <v>861</v>
      </c>
      <c r="C50" s="8"/>
      <c r="D50" s="7" t="s">
        <v>860</v>
      </c>
      <c r="E50" s="34" t="s">
        <v>862</v>
      </c>
      <c r="F50" s="34" t="s">
        <v>863</v>
      </c>
      <c r="G50" s="34" t="s">
        <v>864</v>
      </c>
      <c r="H50" s="34" t="s">
        <v>865</v>
      </c>
      <c r="I50" s="34" t="s">
        <v>866</v>
      </c>
      <c r="J50" s="34" t="s">
        <v>867</v>
      </c>
      <c r="K50" s="7" t="s">
        <v>868</v>
      </c>
      <c r="L50" s="31" t="s">
        <v>869</v>
      </c>
      <c r="M50" s="7" t="s">
        <v>870</v>
      </c>
      <c r="N50" s="11" t="s">
        <v>871</v>
      </c>
      <c r="O50" s="7" t="s">
        <v>38</v>
      </c>
      <c r="P50" s="7" t="s">
        <v>570</v>
      </c>
      <c r="Q50" s="7" t="s">
        <v>872</v>
      </c>
      <c r="R50" s="7" t="s">
        <v>873</v>
      </c>
      <c r="S50" s="7" t="s">
        <v>42</v>
      </c>
      <c r="T50" s="7" t="s">
        <v>42</v>
      </c>
      <c r="U50" s="7">
        <v>360000</v>
      </c>
      <c r="V50" s="7"/>
      <c r="W50" s="11" t="s">
        <v>874</v>
      </c>
      <c r="X50" s="11" t="s">
        <v>875</v>
      </c>
      <c r="Y50" s="7">
        <v>1</v>
      </c>
    </row>
    <row r="51" spans="1:25" ht="75" customHeight="1">
      <c r="A51" s="44" t="s">
        <v>876</v>
      </c>
      <c r="B51" s="45" t="s">
        <v>877</v>
      </c>
      <c r="C51" s="8"/>
      <c r="D51" s="7" t="s">
        <v>878</v>
      </c>
      <c r="E51" s="34" t="s">
        <v>879</v>
      </c>
      <c r="F51" s="34" t="s">
        <v>880</v>
      </c>
      <c r="G51" s="34" t="s">
        <v>881</v>
      </c>
      <c r="H51" s="34" t="s">
        <v>882</v>
      </c>
      <c r="I51" s="34" t="s">
        <v>883</v>
      </c>
      <c r="J51" s="34" t="s">
        <v>884</v>
      </c>
      <c r="K51" s="12" t="s">
        <v>885</v>
      </c>
      <c r="L51" s="31" t="s">
        <v>886</v>
      </c>
      <c r="M51" s="7" t="s">
        <v>887</v>
      </c>
      <c r="N51" s="11" t="s">
        <v>888</v>
      </c>
      <c r="O51" s="7" t="s">
        <v>889</v>
      </c>
      <c r="P51" s="7" t="s">
        <v>890</v>
      </c>
      <c r="Q51" s="7" t="s">
        <v>891</v>
      </c>
      <c r="R51" s="7" t="s">
        <v>892</v>
      </c>
      <c r="S51" s="7" t="s">
        <v>42</v>
      </c>
      <c r="T51" s="7" t="s">
        <v>42</v>
      </c>
      <c r="U51" s="7" t="s">
        <v>222</v>
      </c>
      <c r="V51" s="7"/>
      <c r="W51" s="11" t="s">
        <v>893</v>
      </c>
      <c r="X51" s="11" t="s">
        <v>894</v>
      </c>
      <c r="Y51" s="7">
        <v>0</v>
      </c>
    </row>
    <row r="52" spans="1:25" ht="75" customHeight="1">
      <c r="A52" s="44" t="s">
        <v>895</v>
      </c>
      <c r="B52" s="45" t="s">
        <v>896</v>
      </c>
      <c r="C52" s="8"/>
      <c r="D52" s="7" t="s">
        <v>897</v>
      </c>
      <c r="E52" s="34" t="s">
        <v>898</v>
      </c>
      <c r="F52" s="34" t="s">
        <v>899</v>
      </c>
      <c r="G52" s="34" t="s">
        <v>900</v>
      </c>
      <c r="H52" s="34" t="s">
        <v>901</v>
      </c>
      <c r="I52" s="34" t="s">
        <v>902</v>
      </c>
      <c r="J52" s="34" t="s">
        <v>903</v>
      </c>
      <c r="K52" s="7" t="s">
        <v>904</v>
      </c>
      <c r="L52" s="31" t="s">
        <v>905</v>
      </c>
      <c r="M52" s="7" t="s">
        <v>36</v>
      </c>
      <c r="N52" s="11" t="s">
        <v>906</v>
      </c>
      <c r="O52" s="7" t="s">
        <v>164</v>
      </c>
      <c r="P52" s="7" t="s">
        <v>255</v>
      </c>
      <c r="Q52" s="7" t="s">
        <v>907</v>
      </c>
      <c r="R52" s="7" t="s">
        <v>908</v>
      </c>
      <c r="S52" s="7" t="s">
        <v>42</v>
      </c>
      <c r="T52" s="7" t="s">
        <v>42</v>
      </c>
      <c r="U52" s="7">
        <f>2000 + 400 + 3000</f>
        <v>5400</v>
      </c>
      <c r="V52" s="7"/>
      <c r="W52" s="11" t="s">
        <v>909</v>
      </c>
      <c r="X52" s="11" t="s">
        <v>910</v>
      </c>
      <c r="Y52" s="7">
        <v>1</v>
      </c>
    </row>
    <row r="53" spans="1:25" ht="75" customHeight="1">
      <c r="A53" s="48" t="s">
        <v>911</v>
      </c>
      <c r="B53" s="47" t="s">
        <v>912</v>
      </c>
      <c r="C53" s="8"/>
      <c r="D53" s="20" t="s">
        <v>913</v>
      </c>
      <c r="E53" s="36" t="s">
        <v>914</v>
      </c>
      <c r="F53" s="36" t="s">
        <v>915</v>
      </c>
      <c r="G53" s="36" t="s">
        <v>916</v>
      </c>
      <c r="H53" s="36" t="s">
        <v>917</v>
      </c>
      <c r="I53" s="36" t="s">
        <v>918</v>
      </c>
      <c r="J53" s="36" t="s">
        <v>919</v>
      </c>
      <c r="K53" s="20" t="s">
        <v>920</v>
      </c>
      <c r="L53" s="32" t="s">
        <v>921</v>
      </c>
      <c r="M53" s="20" t="s">
        <v>922</v>
      </c>
      <c r="N53" s="21" t="s">
        <v>923</v>
      </c>
      <c r="O53" s="20" t="s">
        <v>924</v>
      </c>
      <c r="P53" s="19" t="s">
        <v>129</v>
      </c>
      <c r="Q53" s="20" t="s">
        <v>925</v>
      </c>
      <c r="R53" s="20" t="s">
        <v>926</v>
      </c>
      <c r="S53" s="20" t="s">
        <v>421</v>
      </c>
      <c r="T53" s="20" t="s">
        <v>927</v>
      </c>
      <c r="U53" s="23">
        <v>142722</v>
      </c>
      <c r="V53" s="20" t="s">
        <v>928</v>
      </c>
      <c r="W53" s="20" t="s">
        <v>929</v>
      </c>
      <c r="X53" s="21" t="s">
        <v>404</v>
      </c>
      <c r="Y53" s="20">
        <v>1</v>
      </c>
    </row>
    <row r="54" spans="1:25" ht="75" customHeight="1">
      <c r="A54" s="44" t="s">
        <v>930</v>
      </c>
      <c r="B54" s="45" t="s">
        <v>931</v>
      </c>
      <c r="C54" s="8"/>
      <c r="D54" s="7" t="s">
        <v>932</v>
      </c>
      <c r="E54" s="34" t="s">
        <v>933</v>
      </c>
      <c r="F54" s="34" t="s">
        <v>934</v>
      </c>
      <c r="G54" s="34" t="s">
        <v>935</v>
      </c>
      <c r="H54" s="34" t="s">
        <v>936</v>
      </c>
      <c r="I54" s="34" t="s">
        <v>937</v>
      </c>
      <c r="J54" s="34" t="s">
        <v>938</v>
      </c>
      <c r="K54" s="7" t="s">
        <v>939</v>
      </c>
      <c r="L54" s="31" t="s">
        <v>940</v>
      </c>
      <c r="M54" s="7" t="s">
        <v>941</v>
      </c>
      <c r="N54" s="11" t="s">
        <v>942</v>
      </c>
      <c r="O54" s="7" t="s">
        <v>94</v>
      </c>
      <c r="P54" s="7" t="s">
        <v>634</v>
      </c>
      <c r="Q54" s="7" t="s">
        <v>943</v>
      </c>
      <c r="R54" s="7" t="s">
        <v>944</v>
      </c>
      <c r="S54" s="7" t="s">
        <v>42</v>
      </c>
      <c r="T54" s="7" t="s">
        <v>42</v>
      </c>
      <c r="U54" s="7">
        <v>180000</v>
      </c>
      <c r="V54" s="7" t="s">
        <v>945</v>
      </c>
      <c r="W54" s="11" t="s">
        <v>946</v>
      </c>
      <c r="X54" s="11" t="s">
        <v>947</v>
      </c>
      <c r="Y54" s="7">
        <v>1</v>
      </c>
    </row>
    <row r="55" spans="1:25" ht="75" customHeight="1">
      <c r="A55" s="44" t="s">
        <v>948</v>
      </c>
      <c r="B55" s="45" t="s">
        <v>949</v>
      </c>
      <c r="C55" s="8"/>
      <c r="D55" s="7" t="s">
        <v>950</v>
      </c>
      <c r="E55" s="34" t="s">
        <v>951</v>
      </c>
      <c r="F55" s="34" t="s">
        <v>952</v>
      </c>
      <c r="G55" s="34" t="s">
        <v>953</v>
      </c>
      <c r="H55" s="34" t="s">
        <v>954</v>
      </c>
      <c r="I55" s="34" t="s">
        <v>955</v>
      </c>
      <c r="J55" s="34" t="s">
        <v>956</v>
      </c>
      <c r="K55" s="7" t="s">
        <v>395</v>
      </c>
      <c r="L55" s="31" t="s">
        <v>957</v>
      </c>
      <c r="M55" s="7" t="s">
        <v>958</v>
      </c>
      <c r="N55" s="11" t="s">
        <v>959</v>
      </c>
      <c r="O55" s="7" t="s">
        <v>75</v>
      </c>
      <c r="P55" s="7" t="s">
        <v>39</v>
      </c>
      <c r="Q55" s="7" t="s">
        <v>451</v>
      </c>
      <c r="R55" s="7" t="s">
        <v>960</v>
      </c>
      <c r="S55" s="7" t="s">
        <v>42</v>
      </c>
      <c r="T55" s="7" t="s">
        <v>42</v>
      </c>
      <c r="U55" s="7" t="s">
        <v>222</v>
      </c>
      <c r="V55" s="7"/>
      <c r="W55" s="11" t="s">
        <v>961</v>
      </c>
      <c r="X55" s="11" t="s">
        <v>962</v>
      </c>
      <c r="Y55" s="7">
        <v>1</v>
      </c>
    </row>
    <row r="56" spans="1:25" ht="75" customHeight="1">
      <c r="A56" s="44" t="s">
        <v>963</v>
      </c>
      <c r="B56" s="45" t="s">
        <v>964</v>
      </c>
      <c r="C56" s="8"/>
      <c r="D56" s="7" t="s">
        <v>965</v>
      </c>
      <c r="E56" s="34" t="s">
        <v>966</v>
      </c>
      <c r="F56" s="34" t="s">
        <v>967</v>
      </c>
      <c r="G56" s="34" t="s">
        <v>968</v>
      </c>
      <c r="H56" s="34" t="s">
        <v>969</v>
      </c>
      <c r="I56" s="34" t="s">
        <v>970</v>
      </c>
      <c r="J56" s="34" t="s">
        <v>971</v>
      </c>
      <c r="K56" s="7" t="s">
        <v>972</v>
      </c>
      <c r="L56" s="31" t="s">
        <v>973</v>
      </c>
      <c r="M56" s="7" t="s">
        <v>36</v>
      </c>
      <c r="N56" s="11" t="s">
        <v>974</v>
      </c>
      <c r="O56" s="7" t="s">
        <v>38</v>
      </c>
      <c r="P56" s="7" t="s">
        <v>129</v>
      </c>
      <c r="Q56" s="7" t="s">
        <v>975</v>
      </c>
      <c r="R56" s="7" t="s">
        <v>976</v>
      </c>
      <c r="S56" s="7" t="s">
        <v>42</v>
      </c>
      <c r="T56" s="7" t="s">
        <v>42</v>
      </c>
      <c r="U56" s="7">
        <f>173086+124310+1372</f>
        <v>298768</v>
      </c>
      <c r="V56" s="7"/>
      <c r="W56" s="11" t="s">
        <v>977</v>
      </c>
      <c r="X56" s="11" t="s">
        <v>978</v>
      </c>
      <c r="Y56" s="7">
        <v>1</v>
      </c>
    </row>
    <row r="57" spans="1:25" ht="75" customHeight="1">
      <c r="A57" s="46" t="s">
        <v>979</v>
      </c>
      <c r="B57" s="47" t="s">
        <v>980</v>
      </c>
      <c r="C57" s="8"/>
      <c r="D57" s="20" t="s">
        <v>979</v>
      </c>
      <c r="E57" s="36" t="s">
        <v>981</v>
      </c>
      <c r="F57" s="36" t="s">
        <v>982</v>
      </c>
      <c r="G57" s="36" t="s">
        <v>983</v>
      </c>
      <c r="H57" s="36" t="s">
        <v>984</v>
      </c>
      <c r="I57" s="36" t="s">
        <v>985</v>
      </c>
      <c r="J57" s="36" t="s">
        <v>986</v>
      </c>
      <c r="K57" s="20" t="s">
        <v>987</v>
      </c>
      <c r="L57" s="32" t="s">
        <v>988</v>
      </c>
      <c r="M57" s="20" t="s">
        <v>989</v>
      </c>
      <c r="N57" s="21" t="s">
        <v>990</v>
      </c>
      <c r="O57" s="20" t="s">
        <v>200</v>
      </c>
      <c r="P57" s="20" t="s">
        <v>854</v>
      </c>
      <c r="Q57" s="20" t="s">
        <v>991</v>
      </c>
      <c r="R57" s="20" t="s">
        <v>992</v>
      </c>
      <c r="S57" s="20" t="s">
        <v>42</v>
      </c>
      <c r="T57" s="20" t="s">
        <v>42</v>
      </c>
      <c r="U57" s="20">
        <f>8000+56000+6000+18000+5000+37000+50000</f>
        <v>180000</v>
      </c>
      <c r="V57" s="20"/>
      <c r="W57" s="21" t="s">
        <v>993</v>
      </c>
      <c r="X57" s="21" t="s">
        <v>994</v>
      </c>
      <c r="Y57" s="20">
        <v>1</v>
      </c>
    </row>
    <row r="58" spans="1:25" ht="75" customHeight="1">
      <c r="A58" s="48" t="s">
        <v>995</v>
      </c>
      <c r="B58" s="47" t="s">
        <v>996</v>
      </c>
      <c r="C58" s="8"/>
      <c r="D58" s="20" t="s">
        <v>997</v>
      </c>
      <c r="E58" s="36" t="s">
        <v>998</v>
      </c>
      <c r="F58" s="36" t="s">
        <v>999</v>
      </c>
      <c r="G58" s="36" t="s">
        <v>1000</v>
      </c>
      <c r="H58" s="36" t="s">
        <v>1001</v>
      </c>
      <c r="I58" s="36" t="s">
        <v>1002</v>
      </c>
      <c r="J58" s="36" t="s">
        <v>1003</v>
      </c>
      <c r="K58" s="20" t="s">
        <v>1004</v>
      </c>
      <c r="L58" s="32" t="s">
        <v>1005</v>
      </c>
      <c r="M58" s="20" t="s">
        <v>1005</v>
      </c>
      <c r="N58" s="20" t="s">
        <v>1006</v>
      </c>
      <c r="O58" s="20" t="s">
        <v>1007</v>
      </c>
      <c r="P58" s="20" t="s">
        <v>484</v>
      </c>
      <c r="Q58" s="20" t="s">
        <v>1008</v>
      </c>
      <c r="R58" s="20" t="s">
        <v>1009</v>
      </c>
      <c r="S58" s="20" t="s">
        <v>1010</v>
      </c>
      <c r="T58" s="20" t="s">
        <v>149</v>
      </c>
      <c r="U58" s="23">
        <v>400000</v>
      </c>
      <c r="V58" s="20" t="s">
        <v>1011</v>
      </c>
      <c r="W58" s="20" t="s">
        <v>1012</v>
      </c>
      <c r="X58" s="20" t="s">
        <v>1013</v>
      </c>
      <c r="Y58" s="20">
        <v>6</v>
      </c>
    </row>
    <row r="59" spans="1:25" ht="75" customHeight="1">
      <c r="A59" s="51" t="s">
        <v>1014</v>
      </c>
      <c r="B59" s="45" t="s">
        <v>1015</v>
      </c>
      <c r="C59" s="8"/>
      <c r="D59" s="7" t="s">
        <v>1014</v>
      </c>
      <c r="E59" s="34" t="s">
        <v>1016</v>
      </c>
      <c r="F59" s="34" t="s">
        <v>1017</v>
      </c>
      <c r="G59" s="34" t="s">
        <v>1018</v>
      </c>
      <c r="H59" s="34" t="s">
        <v>1019</v>
      </c>
      <c r="I59" s="34" t="s">
        <v>1020</v>
      </c>
      <c r="J59" s="34" t="s">
        <v>1021</v>
      </c>
      <c r="K59" s="7" t="s">
        <v>1022</v>
      </c>
      <c r="L59" s="31" t="s">
        <v>1023</v>
      </c>
      <c r="M59" s="7" t="s">
        <v>326</v>
      </c>
      <c r="N59" s="11" t="s">
        <v>1024</v>
      </c>
      <c r="O59" s="7" t="s">
        <v>200</v>
      </c>
      <c r="P59" s="7" t="s">
        <v>201</v>
      </c>
      <c r="Q59" s="7" t="s">
        <v>1025</v>
      </c>
      <c r="R59" s="7" t="s">
        <v>1026</v>
      </c>
      <c r="S59" s="7" t="s">
        <v>42</v>
      </c>
      <c r="T59" s="7" t="s">
        <v>42</v>
      </c>
      <c r="U59" s="7">
        <f>15400+300</f>
        <v>15700</v>
      </c>
      <c r="V59" s="7"/>
      <c r="W59" s="11" t="s">
        <v>1027</v>
      </c>
      <c r="X59" s="11" t="s">
        <v>1028</v>
      </c>
      <c r="Y59" s="7">
        <v>1</v>
      </c>
    </row>
    <row r="60" spans="1:25" ht="75" customHeight="1">
      <c r="A60" s="44" t="s">
        <v>1029</v>
      </c>
      <c r="B60" s="45" t="s">
        <v>1030</v>
      </c>
      <c r="C60" s="8"/>
      <c r="D60" s="7" t="s">
        <v>1029</v>
      </c>
      <c r="E60" s="34" t="s">
        <v>1031</v>
      </c>
      <c r="F60" s="34" t="s">
        <v>1032</v>
      </c>
      <c r="G60" s="34" t="s">
        <v>1033</v>
      </c>
      <c r="H60" s="34" t="s">
        <v>1034</v>
      </c>
      <c r="I60" s="34" t="s">
        <v>1035</v>
      </c>
      <c r="J60" s="34" t="s">
        <v>1036</v>
      </c>
      <c r="K60" s="7" t="s">
        <v>1037</v>
      </c>
      <c r="L60" s="31" t="s">
        <v>1038</v>
      </c>
      <c r="M60" s="7" t="s">
        <v>1039</v>
      </c>
      <c r="N60" s="11" t="s">
        <v>1040</v>
      </c>
      <c r="O60" s="7" t="s">
        <v>38</v>
      </c>
      <c r="P60" s="7" t="s">
        <v>201</v>
      </c>
      <c r="Q60" s="7" t="s">
        <v>1041</v>
      </c>
      <c r="R60" s="7" t="s">
        <v>1042</v>
      </c>
      <c r="S60" s="7" t="s">
        <v>42</v>
      </c>
      <c r="T60" s="7" t="s">
        <v>42</v>
      </c>
      <c r="U60" s="7">
        <f>32000+9241</f>
        <v>41241</v>
      </c>
      <c r="V60" s="7"/>
      <c r="W60" s="11" t="s">
        <v>1043</v>
      </c>
      <c r="X60" s="11" t="s">
        <v>1044</v>
      </c>
      <c r="Y60" s="7">
        <v>1</v>
      </c>
    </row>
    <row r="61" spans="1:25" ht="75" customHeight="1">
      <c r="A61" s="44" t="s">
        <v>1045</v>
      </c>
      <c r="B61" s="45" t="s">
        <v>1046</v>
      </c>
      <c r="C61" s="8"/>
      <c r="D61" s="7" t="s">
        <v>1047</v>
      </c>
      <c r="E61" s="34" t="s">
        <v>1048</v>
      </c>
      <c r="F61" s="34" t="s">
        <v>1049</v>
      </c>
      <c r="G61" s="34" t="s">
        <v>1050</v>
      </c>
      <c r="H61" s="34" t="s">
        <v>1051</v>
      </c>
      <c r="I61" s="34" t="s">
        <v>1052</v>
      </c>
      <c r="J61" s="34" t="s">
        <v>1053</v>
      </c>
      <c r="K61" s="7" t="s">
        <v>1054</v>
      </c>
      <c r="L61" s="31" t="s">
        <v>1055</v>
      </c>
      <c r="M61" s="7" t="s">
        <v>1056</v>
      </c>
      <c r="N61" s="11" t="s">
        <v>1057</v>
      </c>
      <c r="O61" s="7" t="s">
        <v>381</v>
      </c>
      <c r="P61" s="7" t="s">
        <v>1058</v>
      </c>
      <c r="Q61" s="7" t="s">
        <v>1059</v>
      </c>
      <c r="R61" s="7" t="s">
        <v>1060</v>
      </c>
      <c r="S61" s="7" t="s">
        <v>149</v>
      </c>
      <c r="T61" s="7" t="s">
        <v>42</v>
      </c>
      <c r="U61" s="7" t="s">
        <v>222</v>
      </c>
      <c r="V61" s="7"/>
      <c r="W61" s="11" t="s">
        <v>1061</v>
      </c>
      <c r="X61" s="11" t="s">
        <v>1062</v>
      </c>
      <c r="Y61" s="7">
        <v>2</v>
      </c>
    </row>
    <row r="62" spans="1:25" ht="75" customHeight="1">
      <c r="A62" s="44" t="s">
        <v>1063</v>
      </c>
      <c r="B62" s="45" t="s">
        <v>1064</v>
      </c>
      <c r="C62" s="8"/>
      <c r="D62" s="7" t="s">
        <v>1065</v>
      </c>
      <c r="E62" s="34" t="s">
        <v>1066</v>
      </c>
      <c r="F62" s="34" t="s">
        <v>1067</v>
      </c>
      <c r="G62" s="34" t="s">
        <v>1068</v>
      </c>
      <c r="H62" s="34" t="s">
        <v>1069</v>
      </c>
      <c r="I62" s="34" t="s">
        <v>1070</v>
      </c>
      <c r="J62" s="34" t="s">
        <v>1071</v>
      </c>
      <c r="K62" s="7" t="s">
        <v>1072</v>
      </c>
      <c r="L62" s="31" t="s">
        <v>1073</v>
      </c>
      <c r="M62" s="7" t="s">
        <v>1074</v>
      </c>
      <c r="N62" s="11" t="s">
        <v>1075</v>
      </c>
      <c r="O62" s="7" t="s">
        <v>381</v>
      </c>
      <c r="P62" s="7" t="s">
        <v>39</v>
      </c>
      <c r="Q62" s="7" t="s">
        <v>1076</v>
      </c>
      <c r="R62" s="7" t="s">
        <v>704</v>
      </c>
      <c r="S62" s="7" t="s">
        <v>149</v>
      </c>
      <c r="T62" s="7" t="s">
        <v>42</v>
      </c>
      <c r="U62" s="7">
        <v>500000</v>
      </c>
      <c r="V62" s="7"/>
      <c r="W62" s="11" t="s">
        <v>1077</v>
      </c>
      <c r="X62" s="11" t="s">
        <v>1078</v>
      </c>
      <c r="Y62" s="7">
        <v>2</v>
      </c>
    </row>
    <row r="63" spans="1:25" ht="75" customHeight="1">
      <c r="A63" s="44" t="s">
        <v>1079</v>
      </c>
      <c r="B63" s="45" t="s">
        <v>1080</v>
      </c>
      <c r="C63" s="8"/>
      <c r="D63" s="7" t="s">
        <v>1081</v>
      </c>
      <c r="E63" s="34" t="s">
        <v>1082</v>
      </c>
      <c r="F63" s="34" t="s">
        <v>1083</v>
      </c>
      <c r="G63" s="34" t="s">
        <v>1084</v>
      </c>
      <c r="H63" s="34" t="s">
        <v>1085</v>
      </c>
      <c r="I63" s="34" t="s">
        <v>1086</v>
      </c>
      <c r="J63" s="34" t="s">
        <v>1087</v>
      </c>
      <c r="K63" s="7" t="s">
        <v>1088</v>
      </c>
      <c r="L63" s="31" t="s">
        <v>1089</v>
      </c>
      <c r="M63" s="7" t="s">
        <v>36</v>
      </c>
      <c r="N63" s="11" t="s">
        <v>1090</v>
      </c>
      <c r="O63" s="7" t="s">
        <v>1091</v>
      </c>
      <c r="P63" s="7" t="s">
        <v>1092</v>
      </c>
      <c r="Q63" s="7" t="s">
        <v>1093</v>
      </c>
      <c r="R63" s="7" t="s">
        <v>1094</v>
      </c>
      <c r="S63" s="7" t="s">
        <v>149</v>
      </c>
      <c r="T63" s="7" t="s">
        <v>42</v>
      </c>
      <c r="U63" s="7">
        <v>50000000</v>
      </c>
      <c r="V63" s="7"/>
      <c r="W63" s="11" t="s">
        <v>1095</v>
      </c>
      <c r="X63" s="11" t="s">
        <v>1096</v>
      </c>
      <c r="Y63" s="7">
        <v>2</v>
      </c>
    </row>
    <row r="64" spans="1:25" ht="75" customHeight="1">
      <c r="A64" s="44" t="s">
        <v>1097</v>
      </c>
      <c r="B64" s="45" t="s">
        <v>1098</v>
      </c>
      <c r="C64" s="8"/>
      <c r="D64" s="7" t="s">
        <v>1099</v>
      </c>
      <c r="E64" s="34" t="s">
        <v>1100</v>
      </c>
      <c r="F64" s="34" t="s">
        <v>1101</v>
      </c>
      <c r="G64" s="34" t="s">
        <v>1102</v>
      </c>
      <c r="H64" s="34" t="s">
        <v>1103</v>
      </c>
      <c r="I64" s="34" t="s">
        <v>1104</v>
      </c>
      <c r="J64" s="34" t="s">
        <v>1105</v>
      </c>
      <c r="K64" s="10" t="s">
        <v>1106</v>
      </c>
      <c r="L64" s="31" t="s">
        <v>1107</v>
      </c>
      <c r="M64" s="7" t="s">
        <v>36</v>
      </c>
      <c r="N64" s="11" t="s">
        <v>1108</v>
      </c>
      <c r="O64" s="7" t="s">
        <v>381</v>
      </c>
      <c r="P64" s="7" t="s">
        <v>293</v>
      </c>
      <c r="Q64" s="7" t="s">
        <v>1109</v>
      </c>
      <c r="R64" s="7" t="s">
        <v>1110</v>
      </c>
      <c r="S64" s="7" t="s">
        <v>149</v>
      </c>
      <c r="T64" s="7" t="s">
        <v>42</v>
      </c>
      <c r="U64" s="7">
        <f>5000000+3000000</f>
        <v>8000000</v>
      </c>
      <c r="V64" s="7"/>
      <c r="W64" s="11" t="s">
        <v>1111</v>
      </c>
      <c r="X64" s="11" t="s">
        <v>1112</v>
      </c>
      <c r="Y64" s="7">
        <v>2</v>
      </c>
    </row>
    <row r="65" spans="1:25" ht="75" customHeight="1">
      <c r="A65" s="44" t="s">
        <v>1113</v>
      </c>
      <c r="B65" s="45" t="s">
        <v>1114</v>
      </c>
      <c r="C65" s="8"/>
      <c r="D65" s="7" t="s">
        <v>1115</v>
      </c>
      <c r="E65" s="34" t="s">
        <v>1116</v>
      </c>
      <c r="F65" s="34" t="s">
        <v>1117</v>
      </c>
      <c r="G65" s="34" t="s">
        <v>1118</v>
      </c>
      <c r="H65" s="34" t="s">
        <v>1119</v>
      </c>
      <c r="I65" s="34" t="s">
        <v>1120</v>
      </c>
      <c r="J65" s="34" t="s">
        <v>1121</v>
      </c>
      <c r="K65" s="7" t="s">
        <v>498</v>
      </c>
      <c r="L65" s="31" t="s">
        <v>1122</v>
      </c>
      <c r="M65" s="7" t="s">
        <v>36</v>
      </c>
      <c r="N65" s="11" t="s">
        <v>1123</v>
      </c>
      <c r="O65" s="7" t="s">
        <v>94</v>
      </c>
      <c r="P65" s="7" t="s">
        <v>39</v>
      </c>
      <c r="Q65" s="15" t="s">
        <v>1124</v>
      </c>
      <c r="R65" s="15" t="s">
        <v>97</v>
      </c>
      <c r="S65" s="7" t="s">
        <v>42</v>
      </c>
      <c r="T65" s="7" t="s">
        <v>42</v>
      </c>
      <c r="U65" s="7">
        <v>15600000</v>
      </c>
      <c r="V65" s="25"/>
      <c r="W65" s="26" t="s">
        <v>1125</v>
      </c>
      <c r="X65" s="27" t="s">
        <v>1126</v>
      </c>
      <c r="Y65" s="7">
        <v>1</v>
      </c>
    </row>
    <row r="66" spans="1:25" ht="75" customHeight="1">
      <c r="A66" s="44" t="s">
        <v>1127</v>
      </c>
      <c r="B66" s="45" t="s">
        <v>1128</v>
      </c>
      <c r="C66" s="8"/>
      <c r="D66" s="7" t="s">
        <v>1129</v>
      </c>
      <c r="E66" s="34" t="s">
        <v>1130</v>
      </c>
      <c r="F66" s="34" t="s">
        <v>1131</v>
      </c>
      <c r="G66" s="34" t="s">
        <v>1132</v>
      </c>
      <c r="H66" s="34" t="s">
        <v>1133</v>
      </c>
      <c r="I66" s="34" t="s">
        <v>1134</v>
      </c>
      <c r="J66" s="34" t="s">
        <v>1135</v>
      </c>
      <c r="K66" s="7" t="s">
        <v>1136</v>
      </c>
      <c r="L66" s="31" t="s">
        <v>1137</v>
      </c>
      <c r="M66" s="7"/>
      <c r="N66" s="11" t="s">
        <v>1138</v>
      </c>
      <c r="O66" s="7" t="s">
        <v>1139</v>
      </c>
      <c r="P66" s="7" t="s">
        <v>854</v>
      </c>
      <c r="Q66" s="7" t="s">
        <v>1140</v>
      </c>
      <c r="R66" s="7" t="s">
        <v>1141</v>
      </c>
      <c r="S66" s="7" t="s">
        <v>42</v>
      </c>
      <c r="T66" s="7" t="s">
        <v>42</v>
      </c>
      <c r="U66" s="7">
        <f>200</f>
        <v>200</v>
      </c>
      <c r="V66" s="7"/>
      <c r="W66" s="7"/>
      <c r="X66" s="11" t="s">
        <v>1142</v>
      </c>
      <c r="Y66" s="7">
        <v>2</v>
      </c>
    </row>
    <row r="67" spans="1:25" ht="75" customHeight="1">
      <c r="A67" s="44" t="s">
        <v>1143</v>
      </c>
      <c r="B67" s="45" t="s">
        <v>1144</v>
      </c>
      <c r="C67" s="8"/>
      <c r="D67" s="7" t="s">
        <v>1143</v>
      </c>
      <c r="E67" s="34" t="s">
        <v>1145</v>
      </c>
      <c r="F67" s="34" t="s">
        <v>1146</v>
      </c>
      <c r="G67" s="34" t="s">
        <v>1147</v>
      </c>
      <c r="H67" s="34" t="s">
        <v>1148</v>
      </c>
      <c r="I67" s="34" t="s">
        <v>1149</v>
      </c>
      <c r="J67" s="34" t="s">
        <v>1150</v>
      </c>
      <c r="K67" s="7" t="s">
        <v>270</v>
      </c>
      <c r="L67" s="31" t="s">
        <v>1151</v>
      </c>
      <c r="M67" s="7" t="s">
        <v>1152</v>
      </c>
      <c r="N67" s="54" t="s">
        <v>1153</v>
      </c>
      <c r="O67" s="7" t="s">
        <v>38</v>
      </c>
      <c r="P67" s="7" t="s">
        <v>219</v>
      </c>
      <c r="Q67" s="7" t="s">
        <v>1154</v>
      </c>
      <c r="R67" s="7" t="s">
        <v>1155</v>
      </c>
      <c r="S67" s="7" t="s">
        <v>42</v>
      </c>
      <c r="T67" s="7" t="s">
        <v>42</v>
      </c>
      <c r="U67" s="7"/>
      <c r="V67" s="7"/>
      <c r="W67" s="9" t="s">
        <v>1156</v>
      </c>
      <c r="X67" s="11" t="s">
        <v>1157</v>
      </c>
      <c r="Y67" s="7">
        <v>1</v>
      </c>
    </row>
    <row r="68" spans="1:25" ht="75" customHeight="1">
      <c r="A68" s="44" t="s">
        <v>1158</v>
      </c>
      <c r="B68" s="45" t="s">
        <v>1159</v>
      </c>
      <c r="C68" s="8"/>
      <c r="D68" s="7" t="s">
        <v>1160</v>
      </c>
      <c r="E68" s="34" t="s">
        <v>1161</v>
      </c>
      <c r="F68" s="34" t="s">
        <v>1162</v>
      </c>
      <c r="G68" s="34" t="s">
        <v>1163</v>
      </c>
      <c r="H68" s="34" t="s">
        <v>1164</v>
      </c>
      <c r="I68" s="34" t="s">
        <v>1165</v>
      </c>
      <c r="J68" s="34" t="s">
        <v>1166</v>
      </c>
      <c r="K68" s="7" t="s">
        <v>1167</v>
      </c>
      <c r="L68" s="31" t="s">
        <v>1168</v>
      </c>
      <c r="M68" s="7" t="s">
        <v>1169</v>
      </c>
      <c r="N68" s="11" t="s">
        <v>1170</v>
      </c>
      <c r="O68" s="7" t="s">
        <v>200</v>
      </c>
      <c r="P68" s="7" t="s">
        <v>552</v>
      </c>
      <c r="Q68" s="7" t="s">
        <v>1171</v>
      </c>
      <c r="R68" s="7" t="s">
        <v>654</v>
      </c>
      <c r="S68" s="7" t="s">
        <v>42</v>
      </c>
      <c r="T68" s="7" t="s">
        <v>42</v>
      </c>
      <c r="U68" s="7">
        <f>2137000+1366000+1459000+517000+25000+12000+79000+ 4000+107000+2000</f>
        <v>5708000</v>
      </c>
      <c r="V68" s="7"/>
      <c r="W68" s="11" t="s">
        <v>1172</v>
      </c>
      <c r="X68" s="11" t="s">
        <v>1173</v>
      </c>
      <c r="Y68" s="7">
        <v>1</v>
      </c>
    </row>
    <row r="69" spans="1:25" ht="75" customHeight="1">
      <c r="A69" s="44" t="s">
        <v>1174</v>
      </c>
      <c r="B69" s="45" t="s">
        <v>1175</v>
      </c>
      <c r="C69" s="8"/>
      <c r="D69" s="7" t="s">
        <v>1176</v>
      </c>
      <c r="E69" s="34" t="s">
        <v>1177</v>
      </c>
      <c r="F69" s="34" t="s">
        <v>1178</v>
      </c>
      <c r="G69" s="34" t="s">
        <v>1179</v>
      </c>
      <c r="H69" s="34" t="s">
        <v>1180</v>
      </c>
      <c r="I69" s="34" t="s">
        <v>1181</v>
      </c>
      <c r="J69" s="34" t="s">
        <v>1182</v>
      </c>
      <c r="K69" s="7" t="s">
        <v>1183</v>
      </c>
      <c r="L69" s="31" t="s">
        <v>1184</v>
      </c>
      <c r="M69" s="7" t="s">
        <v>1185</v>
      </c>
      <c r="N69" s="11" t="s">
        <v>1186</v>
      </c>
      <c r="O69" s="7" t="s">
        <v>38</v>
      </c>
      <c r="P69" s="7" t="s">
        <v>39</v>
      </c>
      <c r="Q69" s="7" t="s">
        <v>1187</v>
      </c>
      <c r="R69" s="7" t="s">
        <v>1188</v>
      </c>
      <c r="S69" s="7" t="s">
        <v>42</v>
      </c>
      <c r="T69" s="7" t="s">
        <v>42</v>
      </c>
      <c r="U69" s="7">
        <v>1500</v>
      </c>
      <c r="V69" s="7"/>
      <c r="W69" s="11" t="s">
        <v>1189</v>
      </c>
      <c r="X69" s="11" t="s">
        <v>1190</v>
      </c>
      <c r="Y69" s="7">
        <v>1</v>
      </c>
    </row>
    <row r="70" spans="1:25" ht="75" customHeight="1">
      <c r="A70" s="48" t="s">
        <v>1191</v>
      </c>
      <c r="B70" s="47" t="s">
        <v>1192</v>
      </c>
      <c r="C70" s="8"/>
      <c r="D70" s="20" t="s">
        <v>1193</v>
      </c>
      <c r="E70" s="36" t="s">
        <v>1194</v>
      </c>
      <c r="F70" s="36" t="s">
        <v>1195</v>
      </c>
      <c r="G70" s="36" t="s">
        <v>1196</v>
      </c>
      <c r="H70" s="36" t="s">
        <v>1197</v>
      </c>
      <c r="I70" s="36" t="s">
        <v>1198</v>
      </c>
      <c r="J70" s="36" t="s">
        <v>1199</v>
      </c>
      <c r="K70" s="20" t="s">
        <v>1200</v>
      </c>
      <c r="L70" s="32" t="s">
        <v>1201</v>
      </c>
      <c r="M70" s="23" t="s">
        <v>1202</v>
      </c>
      <c r="N70" s="20" t="s">
        <v>1203</v>
      </c>
      <c r="O70" s="20" t="s">
        <v>1204</v>
      </c>
      <c r="P70" s="19" t="s">
        <v>129</v>
      </c>
      <c r="Q70" s="24" t="s">
        <v>1205</v>
      </c>
      <c r="R70" s="24" t="s">
        <v>420</v>
      </c>
      <c r="S70" s="20" t="s">
        <v>149</v>
      </c>
      <c r="T70" s="20" t="s">
        <v>149</v>
      </c>
      <c r="U70" s="20">
        <v>1150</v>
      </c>
      <c r="V70" s="20" t="s">
        <v>1206</v>
      </c>
      <c r="W70" s="22" t="s">
        <v>1207</v>
      </c>
      <c r="X70" s="22" t="s">
        <v>1208</v>
      </c>
      <c r="Y70" s="20">
        <v>2</v>
      </c>
    </row>
    <row r="71" spans="1:25" ht="75" customHeight="1">
      <c r="A71" s="44" t="s">
        <v>1209</v>
      </c>
      <c r="B71" s="45" t="s">
        <v>1210</v>
      </c>
      <c r="C71" s="8"/>
      <c r="D71" s="7" t="s">
        <v>1209</v>
      </c>
      <c r="E71" s="34" t="s">
        <v>1211</v>
      </c>
      <c r="F71" s="34" t="s">
        <v>1212</v>
      </c>
      <c r="G71" s="34" t="s">
        <v>1213</v>
      </c>
      <c r="H71" s="34" t="s">
        <v>1214</v>
      </c>
      <c r="I71" s="34" t="s">
        <v>1215</v>
      </c>
      <c r="J71" s="34" t="s">
        <v>1216</v>
      </c>
      <c r="K71" s="7" t="s">
        <v>1217</v>
      </c>
      <c r="L71" s="31" t="s">
        <v>1218</v>
      </c>
      <c r="M71" s="7" t="s">
        <v>1219</v>
      </c>
      <c r="N71" s="11" t="s">
        <v>1220</v>
      </c>
      <c r="O71" s="7" t="s">
        <v>519</v>
      </c>
      <c r="P71" s="7" t="s">
        <v>219</v>
      </c>
      <c r="Q71" s="7" t="s">
        <v>1221</v>
      </c>
      <c r="R71" s="7" t="s">
        <v>1222</v>
      </c>
      <c r="S71" s="7" t="s">
        <v>42</v>
      </c>
      <c r="T71" s="7" t="s">
        <v>42</v>
      </c>
      <c r="U71" s="7"/>
      <c r="V71" s="7"/>
      <c r="W71" s="11" t="s">
        <v>1223</v>
      </c>
      <c r="X71" s="11" t="s">
        <v>1224</v>
      </c>
      <c r="Y71" s="7">
        <v>2</v>
      </c>
    </row>
    <row r="72" spans="1:25" ht="75" customHeight="1">
      <c r="A72" s="46" t="s">
        <v>1225</v>
      </c>
      <c r="B72" s="47" t="s">
        <v>1226</v>
      </c>
      <c r="C72" s="8"/>
      <c r="D72" s="20" t="s">
        <v>1225</v>
      </c>
      <c r="E72" s="36" t="s">
        <v>1227</v>
      </c>
      <c r="F72" s="36" t="s">
        <v>1228</v>
      </c>
      <c r="G72" s="36" t="s">
        <v>1229</v>
      </c>
      <c r="H72" s="36" t="s">
        <v>1230</v>
      </c>
      <c r="I72" s="36" t="s">
        <v>1231</v>
      </c>
      <c r="J72" s="36" t="s">
        <v>1232</v>
      </c>
      <c r="K72" s="20" t="s">
        <v>1233</v>
      </c>
      <c r="L72" s="32" t="s">
        <v>1234</v>
      </c>
      <c r="M72" s="20" t="s">
        <v>1235</v>
      </c>
      <c r="N72" s="21" t="s">
        <v>1236</v>
      </c>
      <c r="O72" s="20" t="s">
        <v>200</v>
      </c>
      <c r="P72" s="20" t="s">
        <v>201</v>
      </c>
      <c r="Q72" s="20" t="s">
        <v>1237</v>
      </c>
      <c r="R72" s="20" t="s">
        <v>1238</v>
      </c>
      <c r="S72" s="20" t="s">
        <v>42</v>
      </c>
      <c r="T72" s="20"/>
      <c r="U72" s="20">
        <f>18000+1900</f>
        <v>19900</v>
      </c>
      <c r="V72" s="20"/>
      <c r="W72" s="21" t="s">
        <v>1239</v>
      </c>
      <c r="X72" s="21" t="s">
        <v>1240</v>
      </c>
      <c r="Y72" s="20">
        <v>1</v>
      </c>
    </row>
    <row r="73" spans="1:25" ht="75" customHeight="1">
      <c r="A73" s="44" t="s">
        <v>1241</v>
      </c>
      <c r="B73" s="45" t="s">
        <v>1242</v>
      </c>
      <c r="C73" s="8"/>
      <c r="D73" s="7" t="s">
        <v>1243</v>
      </c>
      <c r="E73" s="34" t="s">
        <v>1244</v>
      </c>
      <c r="F73" s="34" t="s">
        <v>1245</v>
      </c>
      <c r="G73" s="34" t="s">
        <v>1246</v>
      </c>
      <c r="H73" s="34" t="s">
        <v>1247</v>
      </c>
      <c r="I73" s="34" t="s">
        <v>1248</v>
      </c>
      <c r="J73" s="34" t="s">
        <v>1249</v>
      </c>
      <c r="K73" s="7" t="s">
        <v>1250</v>
      </c>
      <c r="L73" s="31" t="s">
        <v>1251</v>
      </c>
      <c r="M73" s="10" t="s">
        <v>1252</v>
      </c>
      <c r="N73" s="11" t="s">
        <v>1253</v>
      </c>
      <c r="O73" s="7" t="s">
        <v>273</v>
      </c>
      <c r="P73" s="7" t="s">
        <v>219</v>
      </c>
      <c r="Q73" s="7" t="s">
        <v>1254</v>
      </c>
      <c r="R73" s="7" t="s">
        <v>1255</v>
      </c>
      <c r="S73" s="7" t="s">
        <v>42</v>
      </c>
      <c r="T73" s="7" t="s">
        <v>42</v>
      </c>
      <c r="U73" s="7">
        <f>700+310+210+390+90+30</f>
        <v>1730</v>
      </c>
      <c r="V73" s="7"/>
      <c r="W73" s="11" t="s">
        <v>1256</v>
      </c>
      <c r="X73" s="11" t="s">
        <v>1257</v>
      </c>
      <c r="Y73" s="7">
        <v>0</v>
      </c>
    </row>
    <row r="74" spans="1:25" ht="75" customHeight="1">
      <c r="A74" s="44" t="s">
        <v>1258</v>
      </c>
      <c r="B74" s="45" t="s">
        <v>1259</v>
      </c>
      <c r="C74" s="8"/>
      <c r="D74" s="7" t="s">
        <v>1260</v>
      </c>
      <c r="E74" s="34" t="s">
        <v>1261</v>
      </c>
      <c r="F74" s="34" t="s">
        <v>1262</v>
      </c>
      <c r="G74" s="34" t="s">
        <v>1263</v>
      </c>
      <c r="H74" s="34" t="s">
        <v>1264</v>
      </c>
      <c r="I74" s="34" t="s">
        <v>1265</v>
      </c>
      <c r="J74" s="34" t="s">
        <v>1266</v>
      </c>
      <c r="K74" s="7" t="s">
        <v>1267</v>
      </c>
      <c r="L74" s="31" t="s">
        <v>1268</v>
      </c>
      <c r="M74" s="7" t="s">
        <v>36</v>
      </c>
      <c r="N74" s="7" t="s">
        <v>1269</v>
      </c>
      <c r="O74" s="7" t="s">
        <v>381</v>
      </c>
      <c r="P74" s="7" t="s">
        <v>39</v>
      </c>
      <c r="Q74" s="7" t="s">
        <v>1270</v>
      </c>
      <c r="R74" s="7" t="s">
        <v>1271</v>
      </c>
      <c r="S74" s="7" t="s">
        <v>149</v>
      </c>
      <c r="T74" s="7" t="s">
        <v>42</v>
      </c>
      <c r="U74" s="7" t="s">
        <v>222</v>
      </c>
      <c r="V74" s="7"/>
      <c r="W74" s="11" t="s">
        <v>1272</v>
      </c>
      <c r="X74" s="11" t="s">
        <v>1273</v>
      </c>
      <c r="Y74" s="7">
        <v>2</v>
      </c>
    </row>
    <row r="75" spans="1:25" ht="75" customHeight="1">
      <c r="A75" s="52" t="s">
        <v>1274</v>
      </c>
      <c r="B75" s="45" t="s">
        <v>1275</v>
      </c>
      <c r="C75" s="8"/>
      <c r="D75" s="15" t="s">
        <v>1276</v>
      </c>
      <c r="E75" s="34" t="s">
        <v>1277</v>
      </c>
      <c r="F75" s="34" t="s">
        <v>1278</v>
      </c>
      <c r="G75" s="34" t="s">
        <v>1279</v>
      </c>
      <c r="H75" s="34" t="s">
        <v>1280</v>
      </c>
      <c r="I75" s="34" t="s">
        <v>1281</v>
      </c>
      <c r="J75" s="34" t="s">
        <v>1282</v>
      </c>
      <c r="K75" s="7" t="s">
        <v>1283</v>
      </c>
      <c r="L75" s="31" t="s">
        <v>1284</v>
      </c>
      <c r="M75" s="7" t="s">
        <v>1285</v>
      </c>
      <c r="N75" s="9" t="s">
        <v>1286</v>
      </c>
      <c r="O75" s="7" t="s">
        <v>94</v>
      </c>
      <c r="P75" s="7" t="s">
        <v>1287</v>
      </c>
      <c r="Q75" s="7" t="s">
        <v>1288</v>
      </c>
      <c r="R75" s="7" t="s">
        <v>1289</v>
      </c>
      <c r="S75" s="7" t="s">
        <v>149</v>
      </c>
      <c r="T75" s="7" t="s">
        <v>42</v>
      </c>
      <c r="U75" s="7">
        <v>24000</v>
      </c>
      <c r="V75" s="7" t="s">
        <v>1290</v>
      </c>
      <c r="W75" s="11" t="s">
        <v>1291</v>
      </c>
      <c r="X75" s="11" t="s">
        <v>1292</v>
      </c>
      <c r="Y75" s="7">
        <v>1</v>
      </c>
    </row>
    <row r="76" spans="1:25" ht="75" customHeight="1">
      <c r="A76" s="44" t="s">
        <v>1293</v>
      </c>
      <c r="B76" s="45" t="s">
        <v>1294</v>
      </c>
      <c r="C76" s="8"/>
      <c r="D76" s="7" t="s">
        <v>1295</v>
      </c>
      <c r="E76" s="34" t="s">
        <v>1296</v>
      </c>
      <c r="F76" s="34" t="s">
        <v>1297</v>
      </c>
      <c r="G76" s="34" t="s">
        <v>1298</v>
      </c>
      <c r="H76" s="34" t="s">
        <v>1299</v>
      </c>
      <c r="I76" s="34" t="s">
        <v>1300</v>
      </c>
      <c r="J76" s="34" t="s">
        <v>1301</v>
      </c>
      <c r="K76" s="7" t="s">
        <v>1302</v>
      </c>
      <c r="L76" s="31" t="s">
        <v>1303</v>
      </c>
      <c r="M76" s="7" t="s">
        <v>1304</v>
      </c>
      <c r="N76" s="11" t="s">
        <v>1305</v>
      </c>
      <c r="O76" s="7" t="s">
        <v>1306</v>
      </c>
      <c r="P76" s="7" t="s">
        <v>552</v>
      </c>
      <c r="Q76" s="7" t="s">
        <v>1307</v>
      </c>
      <c r="R76" s="7" t="s">
        <v>1308</v>
      </c>
      <c r="S76" s="7" t="s">
        <v>42</v>
      </c>
      <c r="T76" s="7" t="s">
        <v>42</v>
      </c>
      <c r="U76" s="7" t="s">
        <v>222</v>
      </c>
      <c r="V76" s="7"/>
      <c r="W76" s="11" t="s">
        <v>1309</v>
      </c>
      <c r="X76" s="11" t="s">
        <v>1310</v>
      </c>
      <c r="Y76" s="7">
        <v>1</v>
      </c>
    </row>
    <row r="77" spans="1:25" ht="75" customHeight="1">
      <c r="A77" s="46" t="s">
        <v>1311</v>
      </c>
      <c r="B77" s="47" t="s">
        <v>1312</v>
      </c>
      <c r="C77" s="8"/>
      <c r="D77" s="20" t="s">
        <v>1311</v>
      </c>
      <c r="E77" s="36" t="s">
        <v>1313</v>
      </c>
      <c r="F77" s="36" t="s">
        <v>1314</v>
      </c>
      <c r="G77" s="36" t="s">
        <v>550</v>
      </c>
      <c r="H77" s="36" t="s">
        <v>1315</v>
      </c>
      <c r="I77" s="36" t="s">
        <v>1316</v>
      </c>
      <c r="J77" s="36" t="s">
        <v>1317</v>
      </c>
      <c r="K77" s="20" t="s">
        <v>1318</v>
      </c>
      <c r="L77" s="32" t="s">
        <v>1319</v>
      </c>
      <c r="M77" s="20" t="s">
        <v>1320</v>
      </c>
      <c r="N77" s="21" t="s">
        <v>1321</v>
      </c>
      <c r="O77" s="20" t="s">
        <v>381</v>
      </c>
      <c r="P77" s="20" t="s">
        <v>39</v>
      </c>
      <c r="Q77" s="20" t="s">
        <v>1322</v>
      </c>
      <c r="R77" s="20" t="s">
        <v>1323</v>
      </c>
      <c r="S77" s="20" t="s">
        <v>149</v>
      </c>
      <c r="T77" s="20" t="s">
        <v>42</v>
      </c>
      <c r="U77" s="20"/>
      <c r="V77" s="20"/>
      <c r="W77" s="21" t="s">
        <v>1324</v>
      </c>
      <c r="X77" s="21" t="s">
        <v>1325</v>
      </c>
      <c r="Y77" s="20">
        <v>2</v>
      </c>
    </row>
    <row r="78" spans="1:25" ht="75" customHeight="1">
      <c r="A78" s="44" t="s">
        <v>1326</v>
      </c>
      <c r="B78" s="45" t="s">
        <v>1327</v>
      </c>
      <c r="C78" s="8"/>
      <c r="D78" s="7" t="s">
        <v>1328</v>
      </c>
      <c r="E78" s="34" t="s">
        <v>1329</v>
      </c>
      <c r="F78" s="34" t="s">
        <v>1330</v>
      </c>
      <c r="G78" s="34" t="s">
        <v>1331</v>
      </c>
      <c r="H78" s="34" t="s">
        <v>1332</v>
      </c>
      <c r="I78" s="34" t="s">
        <v>1333</v>
      </c>
      <c r="J78" s="34" t="s">
        <v>1334</v>
      </c>
      <c r="K78" s="7" t="s">
        <v>1335</v>
      </c>
      <c r="L78" s="31" t="s">
        <v>1336</v>
      </c>
      <c r="M78" s="7" t="s">
        <v>36</v>
      </c>
      <c r="N78" s="7" t="s">
        <v>1337</v>
      </c>
      <c r="O78" s="7" t="s">
        <v>1338</v>
      </c>
      <c r="P78" s="7" t="s">
        <v>854</v>
      </c>
      <c r="Q78" s="7" t="s">
        <v>1339</v>
      </c>
      <c r="R78" s="7" t="s">
        <v>1340</v>
      </c>
      <c r="S78" s="7" t="s">
        <v>42</v>
      </c>
      <c r="T78" s="7" t="s">
        <v>42</v>
      </c>
      <c r="U78" s="7">
        <v>600</v>
      </c>
      <c r="V78" s="10" t="s">
        <v>1341</v>
      </c>
      <c r="W78" s="9" t="s">
        <v>1342</v>
      </c>
      <c r="X78" s="11" t="s">
        <v>1343</v>
      </c>
      <c r="Y78" s="7">
        <v>1</v>
      </c>
    </row>
    <row r="79" spans="1:25" ht="75" customHeight="1">
      <c r="A79" s="44" t="s">
        <v>1344</v>
      </c>
      <c r="B79" s="45" t="s">
        <v>1345</v>
      </c>
      <c r="C79" s="8"/>
      <c r="D79" s="7" t="s">
        <v>1346</v>
      </c>
      <c r="E79" s="34" t="s">
        <v>1347</v>
      </c>
      <c r="F79" s="34" t="s">
        <v>1348</v>
      </c>
      <c r="G79" s="34" t="s">
        <v>1349</v>
      </c>
      <c r="H79" s="34" t="s">
        <v>1350</v>
      </c>
      <c r="I79" s="34" t="s">
        <v>1351</v>
      </c>
      <c r="J79" s="34" t="s">
        <v>1352</v>
      </c>
      <c r="K79" s="7" t="s">
        <v>1353</v>
      </c>
      <c r="L79" s="31" t="s">
        <v>1354</v>
      </c>
      <c r="M79" s="7" t="s">
        <v>1355</v>
      </c>
      <c r="N79" s="11" t="s">
        <v>1356</v>
      </c>
      <c r="O79" s="7" t="s">
        <v>164</v>
      </c>
      <c r="P79" s="7" t="s">
        <v>1357</v>
      </c>
      <c r="Q79" s="7" t="s">
        <v>1358</v>
      </c>
      <c r="R79" s="7" t="s">
        <v>1359</v>
      </c>
      <c r="S79" s="7" t="s">
        <v>42</v>
      </c>
      <c r="T79" s="7" t="s">
        <v>42</v>
      </c>
      <c r="U79" s="7">
        <f>7000+1000000+100+410</f>
        <v>1007510</v>
      </c>
      <c r="V79" s="7" t="s">
        <v>788</v>
      </c>
      <c r="W79" s="11" t="s">
        <v>1360</v>
      </c>
      <c r="X79" s="9" t="s">
        <v>1361</v>
      </c>
      <c r="Y79" s="7">
        <v>1</v>
      </c>
    </row>
    <row r="80" spans="1:25" ht="75" customHeight="1">
      <c r="A80" s="44" t="s">
        <v>1362</v>
      </c>
      <c r="B80" s="45" t="s">
        <v>1363</v>
      </c>
      <c r="C80" s="8"/>
      <c r="D80" s="7" t="s">
        <v>1364</v>
      </c>
      <c r="E80" s="34" t="s">
        <v>1365</v>
      </c>
      <c r="F80" s="34" t="s">
        <v>1366</v>
      </c>
      <c r="G80" s="34" t="s">
        <v>1367</v>
      </c>
      <c r="H80" s="34" t="s">
        <v>1368</v>
      </c>
      <c r="I80" s="34" t="s">
        <v>1369</v>
      </c>
      <c r="J80" s="34" t="s">
        <v>1370</v>
      </c>
      <c r="K80" s="7" t="s">
        <v>1371</v>
      </c>
      <c r="L80" s="31" t="s">
        <v>1372</v>
      </c>
      <c r="M80" s="7" t="s">
        <v>1373</v>
      </c>
      <c r="N80" s="13" t="s">
        <v>1374</v>
      </c>
      <c r="O80" s="7" t="s">
        <v>94</v>
      </c>
      <c r="P80" s="7" t="s">
        <v>39</v>
      </c>
      <c r="Q80" s="7" t="s">
        <v>1375</v>
      </c>
      <c r="R80" s="7" t="s">
        <v>1060</v>
      </c>
      <c r="S80" s="7" t="s">
        <v>42</v>
      </c>
      <c r="T80" s="7" t="s">
        <v>42</v>
      </c>
      <c r="U80" s="7">
        <v>2000000</v>
      </c>
      <c r="V80" s="7" t="s">
        <v>1376</v>
      </c>
      <c r="W80" s="11" t="s">
        <v>1377</v>
      </c>
      <c r="X80" s="11" t="s">
        <v>1378</v>
      </c>
      <c r="Y80" s="7">
        <v>1</v>
      </c>
    </row>
    <row r="81" spans="1:25" ht="75" customHeight="1">
      <c r="A81" s="46" t="s">
        <v>1379</v>
      </c>
      <c r="B81" s="47" t="s">
        <v>1380</v>
      </c>
      <c r="C81" s="8"/>
      <c r="D81" s="20" t="s">
        <v>1381</v>
      </c>
      <c r="E81" s="36" t="s">
        <v>1382</v>
      </c>
      <c r="F81" s="36" t="s">
        <v>1383</v>
      </c>
      <c r="G81" s="36" t="s">
        <v>1384</v>
      </c>
      <c r="H81" s="36" t="s">
        <v>1385</v>
      </c>
      <c r="I81" s="36" t="s">
        <v>1386</v>
      </c>
      <c r="J81" s="36" t="s">
        <v>1387</v>
      </c>
      <c r="K81" s="20" t="s">
        <v>1388</v>
      </c>
      <c r="L81" s="32" t="s">
        <v>1389</v>
      </c>
      <c r="M81" s="20" t="s">
        <v>1390</v>
      </c>
      <c r="N81" s="22" t="s">
        <v>1391</v>
      </c>
      <c r="O81" s="20" t="s">
        <v>1392</v>
      </c>
      <c r="P81" s="20" t="s">
        <v>1393</v>
      </c>
      <c r="Q81" s="20" t="s">
        <v>1394</v>
      </c>
      <c r="R81" s="20" t="s">
        <v>1395</v>
      </c>
      <c r="S81" s="20" t="s">
        <v>42</v>
      </c>
      <c r="T81" s="20" t="s">
        <v>149</v>
      </c>
      <c r="U81" s="20">
        <v>380000</v>
      </c>
      <c r="V81" s="20" t="s">
        <v>945</v>
      </c>
      <c r="W81" s="20"/>
      <c r="X81" s="20" t="s">
        <v>1396</v>
      </c>
      <c r="Y81" s="20">
        <v>6</v>
      </c>
    </row>
    <row r="82" spans="1:25" ht="75" customHeight="1">
      <c r="A82" s="44" t="s">
        <v>1397</v>
      </c>
      <c r="B82" s="45" t="s">
        <v>1398</v>
      </c>
      <c r="C82" s="8"/>
      <c r="D82" s="7" t="s">
        <v>1399</v>
      </c>
      <c r="E82" s="34" t="s">
        <v>1400</v>
      </c>
      <c r="F82" s="34" t="s">
        <v>1401</v>
      </c>
      <c r="G82" s="34" t="s">
        <v>1402</v>
      </c>
      <c r="H82" s="34" t="s">
        <v>1403</v>
      </c>
      <c r="I82" s="34" t="s">
        <v>1404</v>
      </c>
      <c r="J82" s="34" t="s">
        <v>1405</v>
      </c>
      <c r="K82" s="7" t="s">
        <v>1406</v>
      </c>
      <c r="L82" s="31" t="s">
        <v>1407</v>
      </c>
      <c r="M82" s="7" t="s">
        <v>1408</v>
      </c>
      <c r="N82" s="11" t="s">
        <v>1409</v>
      </c>
      <c r="O82" s="7" t="s">
        <v>273</v>
      </c>
      <c r="P82" s="7" t="s">
        <v>837</v>
      </c>
      <c r="Q82" s="7" t="s">
        <v>1410</v>
      </c>
      <c r="R82" s="7" t="s">
        <v>1411</v>
      </c>
      <c r="S82" s="7" t="s">
        <v>42</v>
      </c>
      <c r="T82" s="7" t="s">
        <v>42</v>
      </c>
      <c r="U82" s="7">
        <f>7000+3000</f>
        <v>10000</v>
      </c>
      <c r="V82" s="7"/>
      <c r="W82" s="9" t="s">
        <v>1412</v>
      </c>
      <c r="X82" s="11" t="s">
        <v>1413</v>
      </c>
      <c r="Y82" s="7">
        <v>0</v>
      </c>
    </row>
    <row r="83" spans="1:25" ht="75" customHeight="1">
      <c r="A83" s="44" t="s">
        <v>1414</v>
      </c>
      <c r="B83" s="45" t="s">
        <v>1415</v>
      </c>
      <c r="C83" s="8"/>
      <c r="D83" s="7" t="s">
        <v>1414</v>
      </c>
      <c r="E83" s="34" t="s">
        <v>1416</v>
      </c>
      <c r="F83" s="34" t="s">
        <v>1417</v>
      </c>
      <c r="G83" s="34" t="s">
        <v>1418</v>
      </c>
      <c r="H83" s="34" t="s">
        <v>1419</v>
      </c>
      <c r="I83" s="34" t="s">
        <v>1420</v>
      </c>
      <c r="J83" s="34" t="s">
        <v>1421</v>
      </c>
      <c r="K83" s="7" t="s">
        <v>1422</v>
      </c>
      <c r="L83" s="31" t="s">
        <v>1423</v>
      </c>
      <c r="M83" s="7" t="s">
        <v>1424</v>
      </c>
      <c r="N83" s="9" t="s">
        <v>1425</v>
      </c>
      <c r="O83" s="7" t="s">
        <v>1426</v>
      </c>
      <c r="P83" s="7" t="s">
        <v>1058</v>
      </c>
      <c r="Q83" s="7" t="s">
        <v>1427</v>
      </c>
      <c r="R83" s="7" t="s">
        <v>1428</v>
      </c>
      <c r="S83" s="7" t="s">
        <v>42</v>
      </c>
      <c r="T83" s="7" t="s">
        <v>42</v>
      </c>
      <c r="U83" s="7">
        <f>1800000+3200000</f>
        <v>5000000</v>
      </c>
      <c r="V83" s="10" t="s">
        <v>1429</v>
      </c>
      <c r="W83" s="9" t="s">
        <v>1430</v>
      </c>
      <c r="X83" s="11" t="s">
        <v>1431</v>
      </c>
      <c r="Y83" s="7">
        <v>0</v>
      </c>
    </row>
    <row r="84" spans="1:25" ht="75" customHeight="1">
      <c r="A84" s="44" t="s">
        <v>1432</v>
      </c>
      <c r="B84" s="45" t="s">
        <v>1433</v>
      </c>
      <c r="C84" s="8"/>
      <c r="D84" s="15" t="s">
        <v>1434</v>
      </c>
      <c r="E84" s="34" t="s">
        <v>1435</v>
      </c>
      <c r="F84" s="34" t="s">
        <v>1436</v>
      </c>
      <c r="G84" s="34" t="s">
        <v>1437</v>
      </c>
      <c r="H84" s="34" t="s">
        <v>1438</v>
      </c>
      <c r="I84" s="34" t="s">
        <v>1439</v>
      </c>
      <c r="J84" s="34" t="s">
        <v>1440</v>
      </c>
      <c r="K84" s="7" t="s">
        <v>1441</v>
      </c>
      <c r="L84" s="31" t="s">
        <v>1442</v>
      </c>
      <c r="M84" s="7" t="s">
        <v>1443</v>
      </c>
      <c r="N84" s="11" t="s">
        <v>1444</v>
      </c>
      <c r="O84" s="7" t="s">
        <v>94</v>
      </c>
      <c r="P84" s="7" t="s">
        <v>39</v>
      </c>
      <c r="Q84" s="7" t="s">
        <v>1445</v>
      </c>
      <c r="R84" s="7" t="s">
        <v>1446</v>
      </c>
      <c r="S84" s="7" t="s">
        <v>42</v>
      </c>
      <c r="T84" s="7" t="s">
        <v>42</v>
      </c>
      <c r="U84" s="7">
        <f>215707+35155+2318+1290</f>
        <v>254470</v>
      </c>
      <c r="V84" s="10" t="s">
        <v>945</v>
      </c>
      <c r="W84" s="9" t="s">
        <v>1447</v>
      </c>
      <c r="X84" s="11" t="s">
        <v>1448</v>
      </c>
      <c r="Y84" s="7">
        <v>1</v>
      </c>
    </row>
    <row r="85" spans="1:25" ht="75" customHeight="1">
      <c r="A85" s="44" t="s">
        <v>1449</v>
      </c>
      <c r="B85" s="45" t="s">
        <v>1450</v>
      </c>
      <c r="C85" s="8"/>
      <c r="D85" s="7" t="s">
        <v>1451</v>
      </c>
      <c r="E85" s="34" t="s">
        <v>1452</v>
      </c>
      <c r="F85" s="34" t="s">
        <v>1453</v>
      </c>
      <c r="G85" s="34" t="s">
        <v>1454</v>
      </c>
      <c r="H85" s="34" t="s">
        <v>1455</v>
      </c>
      <c r="I85" s="34" t="s">
        <v>1456</v>
      </c>
      <c r="J85" s="34" t="s">
        <v>1457</v>
      </c>
      <c r="K85" s="7" t="s">
        <v>1458</v>
      </c>
      <c r="L85" s="31" t="s">
        <v>1459</v>
      </c>
      <c r="M85" s="7" t="s">
        <v>1460</v>
      </c>
      <c r="N85" s="9" t="s">
        <v>1461</v>
      </c>
      <c r="O85" s="7" t="s">
        <v>1426</v>
      </c>
      <c r="P85" s="7" t="s">
        <v>1462</v>
      </c>
      <c r="Q85" s="7" t="s">
        <v>1463</v>
      </c>
      <c r="R85" s="7" t="s">
        <v>1464</v>
      </c>
      <c r="S85" s="7" t="s">
        <v>42</v>
      </c>
      <c r="T85" s="7" t="s">
        <v>42</v>
      </c>
      <c r="U85" s="16">
        <v>100000</v>
      </c>
      <c r="V85" s="7" t="s">
        <v>332</v>
      </c>
      <c r="W85" s="11" t="s">
        <v>1465</v>
      </c>
      <c r="X85" s="9" t="s">
        <v>1466</v>
      </c>
      <c r="Y85" s="7">
        <v>0</v>
      </c>
    </row>
    <row r="86" spans="1:25" ht="75" customHeight="1">
      <c r="A86" s="44" t="s">
        <v>1467</v>
      </c>
      <c r="B86" s="45" t="s">
        <v>1468</v>
      </c>
      <c r="C86" s="8"/>
      <c r="D86" s="7" t="s">
        <v>1467</v>
      </c>
      <c r="E86" s="34" t="s">
        <v>1469</v>
      </c>
      <c r="F86" s="39" t="s">
        <v>1470</v>
      </c>
      <c r="G86" s="34" t="s">
        <v>1471</v>
      </c>
      <c r="H86" s="34" t="s">
        <v>1472</v>
      </c>
      <c r="I86" s="34" t="s">
        <v>1473</v>
      </c>
      <c r="J86" s="34" t="s">
        <v>1474</v>
      </c>
      <c r="K86" s="7" t="s">
        <v>1475</v>
      </c>
      <c r="L86" s="31" t="s">
        <v>1476</v>
      </c>
      <c r="M86" s="28" t="s">
        <v>1477</v>
      </c>
      <c r="N86" s="11" t="s">
        <v>1478</v>
      </c>
      <c r="O86" s="7" t="s">
        <v>1479</v>
      </c>
      <c r="P86" s="7" t="s">
        <v>201</v>
      </c>
      <c r="Q86" s="15" t="s">
        <v>1480</v>
      </c>
      <c r="R86" s="15" t="s">
        <v>1481</v>
      </c>
      <c r="S86" s="7" t="s">
        <v>42</v>
      </c>
      <c r="T86" s="7" t="s">
        <v>42</v>
      </c>
      <c r="U86" s="7">
        <f>5000+2500+18000</f>
        <v>25500</v>
      </c>
      <c r="V86" s="25" t="s">
        <v>1482</v>
      </c>
      <c r="W86" s="26" t="s">
        <v>1483</v>
      </c>
      <c r="X86" s="27" t="s">
        <v>1484</v>
      </c>
      <c r="Y86" s="7">
        <v>1</v>
      </c>
    </row>
    <row r="87" spans="1:25" ht="75" customHeight="1">
      <c r="A87" s="44" t="s">
        <v>1485</v>
      </c>
      <c r="B87" s="45" t="s">
        <v>1486</v>
      </c>
      <c r="C87" s="8"/>
      <c r="D87" s="7" t="s">
        <v>1485</v>
      </c>
      <c r="E87" s="39" t="s">
        <v>1487</v>
      </c>
      <c r="F87" s="39" t="s">
        <v>1488</v>
      </c>
      <c r="G87" s="34" t="s">
        <v>1489</v>
      </c>
      <c r="H87" s="39" t="s">
        <v>1490</v>
      </c>
      <c r="I87" s="39" t="s">
        <v>1491</v>
      </c>
      <c r="J87" s="34" t="s">
        <v>1492</v>
      </c>
      <c r="K87" s="7" t="s">
        <v>1493</v>
      </c>
      <c r="L87" s="31" t="s">
        <v>1494</v>
      </c>
      <c r="M87" s="28" t="s">
        <v>1495</v>
      </c>
      <c r="N87" s="11" t="s">
        <v>1496</v>
      </c>
      <c r="O87" s="7" t="s">
        <v>38</v>
      </c>
      <c r="P87" s="7" t="s">
        <v>1497</v>
      </c>
      <c r="Q87" s="7" t="s">
        <v>1498</v>
      </c>
      <c r="R87" s="7" t="s">
        <v>1499</v>
      </c>
      <c r="S87" s="7" t="s">
        <v>42</v>
      </c>
      <c r="T87" s="7" t="s">
        <v>42</v>
      </c>
      <c r="U87" s="7">
        <f>20000+47000</f>
        <v>67000</v>
      </c>
      <c r="V87" s="7" t="s">
        <v>1500</v>
      </c>
      <c r="W87" s="11" t="s">
        <v>1501</v>
      </c>
      <c r="X87" s="11" t="s">
        <v>1502</v>
      </c>
      <c r="Y87" s="7">
        <v>1</v>
      </c>
    </row>
    <row r="88" spans="1:25" ht="75" customHeight="1">
      <c r="A88" s="52" t="s">
        <v>1503</v>
      </c>
      <c r="B88" s="45" t="s">
        <v>1504</v>
      </c>
      <c r="C88" s="8"/>
      <c r="D88" s="7" t="s">
        <v>1505</v>
      </c>
      <c r="E88" s="34" t="s">
        <v>1506</v>
      </c>
      <c r="F88" s="39" t="s">
        <v>1507</v>
      </c>
      <c r="G88" s="34" t="s">
        <v>1508</v>
      </c>
      <c r="H88" s="34" t="s">
        <v>1509</v>
      </c>
      <c r="I88" s="34" t="s">
        <v>1510</v>
      </c>
      <c r="J88" s="34" t="s">
        <v>1511</v>
      </c>
      <c r="K88" s="15" t="s">
        <v>1512</v>
      </c>
      <c r="L88" s="31" t="s">
        <v>1513</v>
      </c>
      <c r="M88" s="7" t="s">
        <v>36</v>
      </c>
      <c r="N88" s="11" t="s">
        <v>1514</v>
      </c>
      <c r="O88" s="7" t="s">
        <v>94</v>
      </c>
      <c r="P88" s="7" t="s">
        <v>255</v>
      </c>
      <c r="Q88" s="7" t="s">
        <v>1515</v>
      </c>
      <c r="R88" s="7" t="s">
        <v>1516</v>
      </c>
      <c r="S88" s="7" t="s">
        <v>42</v>
      </c>
      <c r="T88" s="7" t="s">
        <v>42</v>
      </c>
      <c r="U88" s="16">
        <v>100000</v>
      </c>
      <c r="V88" s="7"/>
      <c r="W88" s="11" t="s">
        <v>1517</v>
      </c>
      <c r="X88" s="9" t="s">
        <v>1518</v>
      </c>
      <c r="Y88" s="7">
        <v>1</v>
      </c>
    </row>
    <row r="89" spans="1:25" ht="75" customHeight="1">
      <c r="A89" s="44" t="s">
        <v>1519</v>
      </c>
      <c r="B89" s="45" t="s">
        <v>1520</v>
      </c>
      <c r="C89" s="8"/>
      <c r="D89" s="7" t="s">
        <v>1521</v>
      </c>
      <c r="E89" s="34" t="s">
        <v>1522</v>
      </c>
      <c r="F89" s="34" t="s">
        <v>1523</v>
      </c>
      <c r="G89" s="34" t="s">
        <v>1524</v>
      </c>
      <c r="H89" s="34" t="s">
        <v>1525</v>
      </c>
      <c r="I89" s="34" t="s">
        <v>1526</v>
      </c>
      <c r="J89" s="34" t="s">
        <v>1527</v>
      </c>
      <c r="K89" s="7" t="s">
        <v>1528</v>
      </c>
      <c r="L89" s="31" t="s">
        <v>1529</v>
      </c>
      <c r="M89" s="7" t="s">
        <v>36</v>
      </c>
      <c r="N89" s="11" t="s">
        <v>1530</v>
      </c>
      <c r="O89" s="7" t="s">
        <v>94</v>
      </c>
      <c r="P89" s="7" t="s">
        <v>39</v>
      </c>
      <c r="Q89" s="7" t="s">
        <v>1531</v>
      </c>
      <c r="R89" s="7" t="s">
        <v>1532</v>
      </c>
      <c r="S89" s="7" t="s">
        <v>42</v>
      </c>
      <c r="T89" s="7" t="s">
        <v>42</v>
      </c>
      <c r="U89" s="7">
        <v>37300</v>
      </c>
      <c r="V89" s="7"/>
      <c r="W89" s="11" t="s">
        <v>1533</v>
      </c>
      <c r="X89" s="11" t="s">
        <v>1534</v>
      </c>
      <c r="Y89" s="7">
        <v>1</v>
      </c>
    </row>
    <row r="90" spans="1:25" ht="75" customHeight="1">
      <c r="A90" s="44" t="s">
        <v>1535</v>
      </c>
      <c r="B90" s="45" t="s">
        <v>1536</v>
      </c>
      <c r="C90" s="8"/>
      <c r="D90" s="7" t="s">
        <v>1537</v>
      </c>
      <c r="E90" s="34" t="s">
        <v>1538</v>
      </c>
      <c r="F90" s="34" t="s">
        <v>1539</v>
      </c>
      <c r="G90" s="34" t="s">
        <v>1540</v>
      </c>
      <c r="H90" s="34" t="s">
        <v>1541</v>
      </c>
      <c r="I90" s="34" t="s">
        <v>1542</v>
      </c>
      <c r="J90" s="34" t="s">
        <v>1543</v>
      </c>
      <c r="K90" s="14" t="s">
        <v>1544</v>
      </c>
      <c r="L90" s="31" t="s">
        <v>1545</v>
      </c>
      <c r="M90" s="7" t="s">
        <v>36</v>
      </c>
      <c r="N90" s="11" t="s">
        <v>1546</v>
      </c>
      <c r="O90" s="7" t="s">
        <v>38</v>
      </c>
      <c r="P90" s="7" t="s">
        <v>255</v>
      </c>
      <c r="Q90" s="7" t="s">
        <v>1547</v>
      </c>
      <c r="R90" s="7" t="s">
        <v>59</v>
      </c>
      <c r="S90" s="7" t="s">
        <v>42</v>
      </c>
      <c r="T90" s="7" t="s">
        <v>42</v>
      </c>
      <c r="U90" s="7">
        <v>470</v>
      </c>
      <c r="V90" s="7"/>
      <c r="W90" s="7" t="s">
        <v>550</v>
      </c>
      <c r="X90" s="9" t="s">
        <v>1548</v>
      </c>
      <c r="Y90" s="7">
        <v>1</v>
      </c>
    </row>
    <row r="91" spans="1:25" ht="75" customHeight="1">
      <c r="A91" s="44" t="s">
        <v>1549</v>
      </c>
      <c r="B91" s="45" t="s">
        <v>1550</v>
      </c>
      <c r="C91" s="8"/>
      <c r="D91" s="7" t="s">
        <v>1549</v>
      </c>
      <c r="E91" s="34" t="s">
        <v>1551</v>
      </c>
      <c r="F91" s="34" t="s">
        <v>1552</v>
      </c>
      <c r="G91" s="34" t="s">
        <v>1553</v>
      </c>
      <c r="H91" s="34" t="s">
        <v>1554</v>
      </c>
      <c r="I91" s="34" t="s">
        <v>1555</v>
      </c>
      <c r="J91" s="34" t="s">
        <v>1556</v>
      </c>
      <c r="K91" s="7" t="s">
        <v>1557</v>
      </c>
      <c r="L91" s="31" t="s">
        <v>1558</v>
      </c>
      <c r="M91" s="7" t="s">
        <v>1559</v>
      </c>
      <c r="N91" s="11" t="s">
        <v>1560</v>
      </c>
      <c r="O91" s="7" t="s">
        <v>182</v>
      </c>
      <c r="P91" s="7" t="s">
        <v>183</v>
      </c>
      <c r="Q91" s="7" t="s">
        <v>1561</v>
      </c>
      <c r="R91" s="7" t="s">
        <v>1562</v>
      </c>
      <c r="S91" s="7" t="s">
        <v>42</v>
      </c>
      <c r="T91" s="7" t="s">
        <v>42</v>
      </c>
      <c r="U91" s="7" t="s">
        <v>1563</v>
      </c>
      <c r="V91" s="7"/>
      <c r="W91" s="11" t="s">
        <v>1564</v>
      </c>
      <c r="X91" s="11" t="s">
        <v>1565</v>
      </c>
      <c r="Y91" s="7">
        <v>1</v>
      </c>
    </row>
    <row r="92" spans="1:25" ht="75" customHeight="1">
      <c r="A92" s="44" t="s">
        <v>1566</v>
      </c>
      <c r="B92" s="45" t="s">
        <v>1567</v>
      </c>
      <c r="C92" s="8"/>
      <c r="D92" s="7" t="s">
        <v>1566</v>
      </c>
      <c r="E92" s="40" t="s">
        <v>1568</v>
      </c>
      <c r="F92" s="39" t="s">
        <v>1569</v>
      </c>
      <c r="G92" s="34" t="s">
        <v>1570</v>
      </c>
      <c r="H92" s="39" t="s">
        <v>1571</v>
      </c>
      <c r="I92" s="39" t="s">
        <v>1572</v>
      </c>
      <c r="J92" s="34" t="s">
        <v>1573</v>
      </c>
      <c r="K92" s="7" t="s">
        <v>1574</v>
      </c>
      <c r="L92" s="31" t="s">
        <v>1575</v>
      </c>
      <c r="M92" s="28" t="s">
        <v>1576</v>
      </c>
      <c r="N92" s="27" t="s">
        <v>1577</v>
      </c>
      <c r="O92" s="7" t="s">
        <v>1578</v>
      </c>
      <c r="P92" s="7" t="s">
        <v>552</v>
      </c>
      <c r="Q92" s="7" t="s">
        <v>1579</v>
      </c>
      <c r="R92" s="7" t="s">
        <v>59</v>
      </c>
      <c r="S92" s="7" t="s">
        <v>42</v>
      </c>
      <c r="T92" s="7" t="s">
        <v>42</v>
      </c>
      <c r="U92" s="7">
        <v>556</v>
      </c>
      <c r="V92" s="7" t="s">
        <v>1580</v>
      </c>
      <c r="W92" s="7" t="s">
        <v>550</v>
      </c>
      <c r="X92" s="9" t="s">
        <v>1581</v>
      </c>
      <c r="Y92" s="7">
        <v>1</v>
      </c>
    </row>
    <row r="93" spans="1:25" ht="75" customHeight="1">
      <c r="A93" s="44" t="s">
        <v>1582</v>
      </c>
      <c r="B93" s="45" t="s">
        <v>1583</v>
      </c>
      <c r="C93" s="8"/>
      <c r="D93" s="7" t="s">
        <v>1584</v>
      </c>
      <c r="E93" s="34" t="s">
        <v>1585</v>
      </c>
      <c r="F93" s="34" t="s">
        <v>1586</v>
      </c>
      <c r="G93" s="34" t="s">
        <v>1587</v>
      </c>
      <c r="H93" s="34" t="s">
        <v>1588</v>
      </c>
      <c r="I93" s="34" t="s">
        <v>1589</v>
      </c>
      <c r="J93" s="34" t="s">
        <v>1590</v>
      </c>
      <c r="K93" s="7" t="s">
        <v>1591</v>
      </c>
      <c r="L93" s="31" t="s">
        <v>1592</v>
      </c>
      <c r="M93" s="7" t="s">
        <v>36</v>
      </c>
      <c r="N93" s="11" t="s">
        <v>1593</v>
      </c>
      <c r="O93" s="7" t="s">
        <v>75</v>
      </c>
      <c r="P93" s="7" t="s">
        <v>1594</v>
      </c>
      <c r="Q93" s="7" t="s">
        <v>1595</v>
      </c>
      <c r="R93" s="7" t="s">
        <v>1596</v>
      </c>
      <c r="S93" s="7" t="s">
        <v>42</v>
      </c>
      <c r="T93" s="7" t="s">
        <v>42</v>
      </c>
      <c r="U93" s="7">
        <f>80000+10000+1200000+1000</f>
        <v>1291000</v>
      </c>
      <c r="V93" s="7"/>
      <c r="W93" s="11" t="s">
        <v>1597</v>
      </c>
      <c r="X93" s="11" t="s">
        <v>1598</v>
      </c>
      <c r="Y93" s="7">
        <v>1</v>
      </c>
    </row>
    <row r="94" spans="1:25" ht="75" customHeight="1">
      <c r="A94" s="44" t="s">
        <v>1599</v>
      </c>
      <c r="B94" s="45" t="s">
        <v>1600</v>
      </c>
      <c r="C94" s="8"/>
      <c r="D94" s="7" t="s">
        <v>1601</v>
      </c>
      <c r="E94" s="34" t="s">
        <v>1602</v>
      </c>
      <c r="F94" s="34" t="s">
        <v>1603</v>
      </c>
      <c r="G94" s="34" t="s">
        <v>1604</v>
      </c>
      <c r="H94" s="34" t="s">
        <v>1605</v>
      </c>
      <c r="I94" s="34" t="s">
        <v>1606</v>
      </c>
      <c r="J94" s="34" t="s">
        <v>1607</v>
      </c>
      <c r="K94" s="7" t="s">
        <v>1353</v>
      </c>
      <c r="L94" s="31" t="s">
        <v>1608</v>
      </c>
      <c r="M94" s="7" t="s">
        <v>326</v>
      </c>
      <c r="N94" s="11" t="s">
        <v>1609</v>
      </c>
      <c r="O94" s="7" t="s">
        <v>38</v>
      </c>
      <c r="P94" s="7" t="s">
        <v>57</v>
      </c>
      <c r="Q94" s="15" t="s">
        <v>58</v>
      </c>
      <c r="R94" s="7" t="s">
        <v>1289</v>
      </c>
      <c r="S94" s="7" t="s">
        <v>42</v>
      </c>
      <c r="T94" s="7" t="s">
        <v>42</v>
      </c>
      <c r="U94" s="16">
        <v>50000</v>
      </c>
      <c r="V94" s="28" t="s">
        <v>945</v>
      </c>
      <c r="W94" s="11" t="s">
        <v>1610</v>
      </c>
      <c r="X94" s="9" t="s">
        <v>1611</v>
      </c>
      <c r="Y94" s="7">
        <v>1</v>
      </c>
    </row>
    <row r="95" spans="1:25" ht="75" customHeight="1">
      <c r="A95" s="44" t="s">
        <v>1612</v>
      </c>
      <c r="B95" s="45" t="s">
        <v>1613</v>
      </c>
      <c r="C95" s="8"/>
      <c r="D95" s="7" t="s">
        <v>1614</v>
      </c>
      <c r="E95" s="34" t="s">
        <v>1615</v>
      </c>
      <c r="F95" s="34" t="s">
        <v>1616</v>
      </c>
      <c r="G95" s="34" t="s">
        <v>1617</v>
      </c>
      <c r="H95" s="34" t="s">
        <v>1618</v>
      </c>
      <c r="I95" s="41" t="s">
        <v>1619</v>
      </c>
      <c r="J95" s="34" t="s">
        <v>1620</v>
      </c>
      <c r="K95" s="7" t="s">
        <v>1621</v>
      </c>
      <c r="L95" s="31" t="s">
        <v>1622</v>
      </c>
      <c r="M95" s="7" t="s">
        <v>1623</v>
      </c>
      <c r="N95" s="11" t="s">
        <v>1624</v>
      </c>
      <c r="O95" s="7" t="s">
        <v>1625</v>
      </c>
      <c r="P95" s="7" t="s">
        <v>129</v>
      </c>
      <c r="Q95" s="7" t="s">
        <v>1626</v>
      </c>
      <c r="R95" s="7" t="s">
        <v>1627</v>
      </c>
      <c r="S95" s="7" t="s">
        <v>42</v>
      </c>
      <c r="T95" s="7" t="s">
        <v>42</v>
      </c>
      <c r="U95" s="7">
        <v>3000000</v>
      </c>
      <c r="V95" s="7"/>
      <c r="W95" s="11" t="s">
        <v>1628</v>
      </c>
      <c r="X95" s="11" t="s">
        <v>1629</v>
      </c>
      <c r="Y95" s="7">
        <v>1</v>
      </c>
    </row>
    <row r="96" spans="1:25" ht="75" customHeight="1">
      <c r="A96" s="46" t="s">
        <v>1630</v>
      </c>
      <c r="B96" s="47" t="s">
        <v>1631</v>
      </c>
      <c r="C96" s="8"/>
      <c r="D96" s="20" t="s">
        <v>1630</v>
      </c>
      <c r="E96" s="36" t="s">
        <v>1632</v>
      </c>
      <c r="F96" s="42" t="s">
        <v>1633</v>
      </c>
      <c r="G96" s="36" t="s">
        <v>1634</v>
      </c>
      <c r="H96" s="36" t="s">
        <v>1635</v>
      </c>
      <c r="I96" s="36" t="s">
        <v>1636</v>
      </c>
      <c r="J96" s="36" t="s">
        <v>1637</v>
      </c>
      <c r="K96" s="20" t="s">
        <v>1638</v>
      </c>
      <c r="L96" s="32" t="s">
        <v>1639</v>
      </c>
      <c r="M96" s="17"/>
      <c r="N96" s="21" t="s">
        <v>1640</v>
      </c>
      <c r="O96" s="20" t="s">
        <v>1641</v>
      </c>
      <c r="P96" s="20" t="s">
        <v>201</v>
      </c>
      <c r="Q96" s="20" t="s">
        <v>1642</v>
      </c>
      <c r="R96" s="20" t="s">
        <v>1643</v>
      </c>
      <c r="S96" s="20" t="s">
        <v>42</v>
      </c>
      <c r="T96" s="20"/>
      <c r="U96" s="20">
        <v>360000</v>
      </c>
      <c r="V96" s="20"/>
      <c r="W96" s="21" t="s">
        <v>1644</v>
      </c>
      <c r="X96" s="21" t="s">
        <v>1645</v>
      </c>
      <c r="Y96" s="20">
        <v>3</v>
      </c>
    </row>
    <row r="97" spans="1:25" ht="75" customHeight="1">
      <c r="A97" s="44" t="s">
        <v>1646</v>
      </c>
      <c r="B97" s="53" t="s">
        <v>1647</v>
      </c>
      <c r="C97" s="20"/>
      <c r="D97" s="20" t="s">
        <v>1648</v>
      </c>
      <c r="E97" s="36" t="s">
        <v>1649</v>
      </c>
      <c r="F97" s="36" t="s">
        <v>1650</v>
      </c>
      <c r="G97" s="36" t="s">
        <v>1651</v>
      </c>
      <c r="H97" s="36" t="s">
        <v>1652</v>
      </c>
      <c r="I97" s="36" t="s">
        <v>1653</v>
      </c>
      <c r="J97" s="36" t="s">
        <v>1654</v>
      </c>
      <c r="K97" s="20" t="s">
        <v>1655</v>
      </c>
      <c r="L97" s="32" t="s">
        <v>1656</v>
      </c>
      <c r="M97" s="20" t="s">
        <v>326</v>
      </c>
      <c r="N97" s="20" t="s">
        <v>1657</v>
      </c>
      <c r="O97" s="20" t="s">
        <v>1658</v>
      </c>
      <c r="P97" s="20" t="s">
        <v>1659</v>
      </c>
      <c r="Q97" s="20" t="s">
        <v>1660</v>
      </c>
      <c r="R97" s="20" t="s">
        <v>1661</v>
      </c>
      <c r="S97" s="20" t="s">
        <v>42</v>
      </c>
      <c r="T97" s="20" t="s">
        <v>42</v>
      </c>
      <c r="U97" s="20">
        <f>60000+2000</f>
        <v>62000</v>
      </c>
      <c r="V97" s="20" t="s">
        <v>332</v>
      </c>
      <c r="W97" s="20" t="s">
        <v>1662</v>
      </c>
      <c r="X97" s="29" t="s">
        <v>1663</v>
      </c>
      <c r="Y97" s="20">
        <v>1</v>
      </c>
    </row>
    <row r="98" spans="1:25" ht="75" customHeight="1">
      <c r="A98" s="44" t="s">
        <v>1664</v>
      </c>
      <c r="B98" s="45" t="s">
        <v>1665</v>
      </c>
      <c r="C98" s="8"/>
      <c r="D98" s="7" t="s">
        <v>1666</v>
      </c>
      <c r="E98" s="34" t="s">
        <v>1667</v>
      </c>
      <c r="F98" s="34" t="s">
        <v>1668</v>
      </c>
      <c r="G98" s="34" t="s">
        <v>1669</v>
      </c>
      <c r="H98" s="34" t="s">
        <v>1670</v>
      </c>
      <c r="I98" s="34" t="s">
        <v>1671</v>
      </c>
      <c r="J98" s="34" t="s">
        <v>1672</v>
      </c>
      <c r="K98" s="7" t="s">
        <v>1673</v>
      </c>
      <c r="L98" s="31" t="s">
        <v>1674</v>
      </c>
      <c r="M98" s="7" t="s">
        <v>1675</v>
      </c>
      <c r="N98" s="11" t="s">
        <v>1676</v>
      </c>
      <c r="O98" s="7" t="s">
        <v>38</v>
      </c>
      <c r="P98" s="7" t="s">
        <v>39</v>
      </c>
      <c r="Q98" s="7" t="s">
        <v>1677</v>
      </c>
      <c r="R98" s="7" t="s">
        <v>704</v>
      </c>
      <c r="S98" s="7" t="s">
        <v>42</v>
      </c>
      <c r="T98" s="7" t="s">
        <v>42</v>
      </c>
      <c r="U98" s="7">
        <f>26000</f>
        <v>26000</v>
      </c>
      <c r="V98" s="7"/>
      <c r="W98" s="11" t="s">
        <v>1678</v>
      </c>
      <c r="X98" s="11" t="s">
        <v>1679</v>
      </c>
      <c r="Y98" s="7">
        <v>1</v>
      </c>
    </row>
    <row r="99" spans="1:25" ht="75" customHeight="1">
      <c r="A99" s="44" t="s">
        <v>1680</v>
      </c>
      <c r="B99" s="45" t="s">
        <v>1681</v>
      </c>
      <c r="C99" s="8"/>
      <c r="D99" s="7" t="s">
        <v>1680</v>
      </c>
      <c r="E99" s="34" t="s">
        <v>1682</v>
      </c>
      <c r="F99" s="34" t="s">
        <v>1683</v>
      </c>
      <c r="G99" s="34" t="s">
        <v>1684</v>
      </c>
      <c r="H99" s="34" t="s">
        <v>1685</v>
      </c>
      <c r="I99" s="34" t="s">
        <v>1686</v>
      </c>
      <c r="J99" s="34" t="s">
        <v>1687</v>
      </c>
      <c r="K99" s="7" t="s">
        <v>395</v>
      </c>
      <c r="L99" s="31" t="s">
        <v>1688</v>
      </c>
      <c r="M99" s="7" t="s">
        <v>1689</v>
      </c>
      <c r="N99" s="11" t="s">
        <v>1690</v>
      </c>
      <c r="O99" s="7" t="s">
        <v>38</v>
      </c>
      <c r="P99" s="7" t="s">
        <v>552</v>
      </c>
      <c r="Q99" s="7" t="s">
        <v>330</v>
      </c>
      <c r="R99" s="7" t="s">
        <v>1691</v>
      </c>
      <c r="S99" s="7" t="s">
        <v>42</v>
      </c>
      <c r="T99" s="7" t="s">
        <v>42</v>
      </c>
      <c r="U99" s="7">
        <f>1400+10000</f>
        <v>11400</v>
      </c>
      <c r="V99" s="7"/>
      <c r="W99" s="11" t="s">
        <v>1692</v>
      </c>
      <c r="X99" s="11" t="s">
        <v>1693</v>
      </c>
      <c r="Y99" s="7">
        <v>1</v>
      </c>
    </row>
    <row r="100" spans="1:25" ht="75" customHeight="1">
      <c r="A100" s="48" t="s">
        <v>1694</v>
      </c>
      <c r="B100" s="47" t="s">
        <v>1695</v>
      </c>
      <c r="C100" s="8"/>
      <c r="D100" s="20" t="s">
        <v>1696</v>
      </c>
      <c r="E100" s="36" t="s">
        <v>1697</v>
      </c>
      <c r="F100" s="36" t="s">
        <v>1698</v>
      </c>
      <c r="G100" s="36" t="s">
        <v>1699</v>
      </c>
      <c r="H100" s="36" t="s">
        <v>1700</v>
      </c>
      <c r="I100" s="36" t="s">
        <v>1701</v>
      </c>
      <c r="J100" s="36" t="s">
        <v>1702</v>
      </c>
      <c r="K100" s="20" t="s">
        <v>1703</v>
      </c>
      <c r="L100" s="32" t="s">
        <v>1704</v>
      </c>
      <c r="M100" s="20" t="s">
        <v>1705</v>
      </c>
      <c r="N100" s="20" t="s">
        <v>1706</v>
      </c>
      <c r="O100" s="20" t="s">
        <v>1707</v>
      </c>
      <c r="P100" s="20" t="s">
        <v>484</v>
      </c>
      <c r="Q100" s="20" t="s">
        <v>1708</v>
      </c>
      <c r="R100" s="20" t="s">
        <v>1709</v>
      </c>
      <c r="S100" s="20" t="s">
        <v>149</v>
      </c>
      <c r="T100" s="20" t="s">
        <v>149</v>
      </c>
      <c r="U100" s="20">
        <v>1000000</v>
      </c>
      <c r="V100" s="20" t="s">
        <v>1710</v>
      </c>
      <c r="W100" s="20" t="s">
        <v>1711</v>
      </c>
      <c r="X100" s="20" t="s">
        <v>1712</v>
      </c>
      <c r="Y100" s="20">
        <v>7</v>
      </c>
    </row>
    <row r="101" spans="1:25" ht="75" customHeight="1">
      <c r="A101" s="46" t="s">
        <v>1713</v>
      </c>
      <c r="B101" s="47" t="s">
        <v>1714</v>
      </c>
      <c r="C101" s="8"/>
      <c r="D101" s="20" t="s">
        <v>1713</v>
      </c>
      <c r="E101" s="36" t="s">
        <v>1715</v>
      </c>
      <c r="F101" s="36" t="s">
        <v>1716</v>
      </c>
      <c r="G101" s="36" t="s">
        <v>1717</v>
      </c>
      <c r="H101" s="36" t="s">
        <v>1718</v>
      </c>
      <c r="I101" s="36" t="s">
        <v>1719</v>
      </c>
      <c r="J101" s="36" t="s">
        <v>1720</v>
      </c>
      <c r="K101" s="20" t="s">
        <v>1721</v>
      </c>
      <c r="L101" s="32" t="s">
        <v>1722</v>
      </c>
      <c r="M101" s="17"/>
      <c r="N101" s="21" t="s">
        <v>1723</v>
      </c>
      <c r="O101" s="20" t="s">
        <v>1724</v>
      </c>
      <c r="P101" s="20" t="s">
        <v>201</v>
      </c>
      <c r="Q101" s="20" t="s">
        <v>1725</v>
      </c>
      <c r="R101" s="20" t="s">
        <v>1726</v>
      </c>
      <c r="S101" s="20" t="s">
        <v>42</v>
      </c>
      <c r="T101" s="20" t="s">
        <v>42</v>
      </c>
      <c r="U101" s="20">
        <f>100000+1500000+250000+100000</f>
        <v>1950000</v>
      </c>
      <c r="V101" s="20"/>
      <c r="W101" s="21" t="s">
        <v>1727</v>
      </c>
      <c r="X101" s="21" t="s">
        <v>1728</v>
      </c>
      <c r="Y101" s="20">
        <v>2</v>
      </c>
    </row>
    <row r="102" spans="1:25" ht="84" customHeight="1">
      <c r="A102" s="46" t="s">
        <v>1729</v>
      </c>
      <c r="B102" s="47" t="s">
        <v>1730</v>
      </c>
      <c r="C102" s="8"/>
      <c r="D102" s="20" t="s">
        <v>1729</v>
      </c>
      <c r="E102" s="36" t="s">
        <v>1730</v>
      </c>
      <c r="F102" s="36" t="s">
        <v>1731</v>
      </c>
      <c r="G102" s="36" t="s">
        <v>1732</v>
      </c>
      <c r="H102" s="36" t="s">
        <v>1733</v>
      </c>
      <c r="I102" s="36" t="s">
        <v>1734</v>
      </c>
      <c r="J102" s="36" t="s">
        <v>1735</v>
      </c>
      <c r="K102" s="17"/>
      <c r="L102" s="32" t="s">
        <v>1736</v>
      </c>
      <c r="M102" s="17"/>
      <c r="N102" s="21" t="s">
        <v>1737</v>
      </c>
      <c r="O102" s="20" t="s">
        <v>1738</v>
      </c>
      <c r="P102" s="20" t="s">
        <v>39</v>
      </c>
      <c r="Q102" s="20" t="s">
        <v>77</v>
      </c>
      <c r="R102" s="20" t="s">
        <v>1739</v>
      </c>
      <c r="S102" s="20"/>
      <c r="T102" s="20"/>
      <c r="U102" s="20">
        <f>200000+130000</f>
        <v>330000</v>
      </c>
      <c r="V102" s="20"/>
      <c r="W102" s="21" t="s">
        <v>1740</v>
      </c>
      <c r="X102" s="21" t="s">
        <v>1741</v>
      </c>
      <c r="Y102" s="20">
        <v>1</v>
      </c>
    </row>
  </sheetData>
  <dataValidations count="1">
    <dataValidation type="list" allowBlank="1" sqref="S2:T101" xr:uid="{00000000-0002-0000-0000-000000000000}">
      <formula1>"Yes,No"</formula1>
    </dataValidation>
  </dataValidations>
  <hyperlinks>
    <hyperlink ref="N90" r:id="rId1" xr:uid="{00000000-0004-0000-0000-000000000000}"/>
    <hyperlink ref="X90" r:id="rId2" xr:uid="{00000000-0004-0000-0000-000001000000}"/>
    <hyperlink ref="N52" r:id="rId3" xr:uid="{00000000-0004-0000-0000-000002000000}"/>
    <hyperlink ref="W52" r:id="rId4" xr:uid="{00000000-0004-0000-0000-000003000000}"/>
    <hyperlink ref="X52" r:id="rId5" xr:uid="{00000000-0004-0000-0000-000004000000}"/>
    <hyperlink ref="N94" r:id="rId6" xr:uid="{00000000-0004-0000-0000-000005000000}"/>
    <hyperlink ref="W94" r:id="rId7" xr:uid="{00000000-0004-0000-0000-000006000000}"/>
    <hyperlink ref="X94" r:id="rId8" xr:uid="{00000000-0004-0000-0000-000007000000}"/>
    <hyperlink ref="N85" r:id="rId9" xr:uid="{00000000-0004-0000-0000-000008000000}"/>
    <hyperlink ref="W85" r:id="rId10" xr:uid="{00000000-0004-0000-0000-000009000000}"/>
    <hyperlink ref="X85" r:id="rId11" xr:uid="{00000000-0004-0000-0000-00000A000000}"/>
    <hyperlink ref="W45" r:id="rId12" xr:uid="{00000000-0004-0000-0000-00000B000000}"/>
    <hyperlink ref="X45" r:id="rId13" xr:uid="{00000000-0004-0000-0000-00000C000000}"/>
    <hyperlink ref="N79" r:id="rId14" xr:uid="{00000000-0004-0000-0000-00000D000000}"/>
    <hyperlink ref="W79" r:id="rId15" xr:uid="{00000000-0004-0000-0000-00000E000000}"/>
    <hyperlink ref="X79" r:id="rId16" xr:uid="{00000000-0004-0000-0000-00000F000000}"/>
    <hyperlink ref="N75" r:id="rId17" xr:uid="{00000000-0004-0000-0000-000010000000}"/>
    <hyperlink ref="W75" r:id="rId18" xr:uid="{00000000-0004-0000-0000-000011000000}"/>
    <hyperlink ref="X75" r:id="rId19" xr:uid="{00000000-0004-0000-0000-000012000000}"/>
    <hyperlink ref="N3" r:id="rId20" xr:uid="{00000000-0004-0000-0000-000013000000}"/>
    <hyperlink ref="W3" r:id="rId21" xr:uid="{00000000-0004-0000-0000-000014000000}"/>
    <hyperlink ref="X3" r:id="rId22" xr:uid="{00000000-0004-0000-0000-000015000000}"/>
    <hyperlink ref="N88" r:id="rId23" xr:uid="{00000000-0004-0000-0000-000016000000}"/>
    <hyperlink ref="W88" r:id="rId24" xr:uid="{00000000-0004-0000-0000-000017000000}"/>
    <hyperlink ref="X88" r:id="rId25" xr:uid="{00000000-0004-0000-0000-000018000000}"/>
    <hyperlink ref="N18" r:id="rId26" xr:uid="{00000000-0004-0000-0000-000019000000}"/>
    <hyperlink ref="W18" r:id="rId27" xr:uid="{00000000-0004-0000-0000-00001A000000}"/>
    <hyperlink ref="X18" r:id="rId28" xr:uid="{00000000-0004-0000-0000-00001B000000}"/>
    <hyperlink ref="N6" r:id="rId29" xr:uid="{00000000-0004-0000-0000-00001C000000}"/>
    <hyperlink ref="W6" r:id="rId30" xr:uid="{00000000-0004-0000-0000-00001D000000}"/>
    <hyperlink ref="X6" r:id="rId31" xr:uid="{00000000-0004-0000-0000-00001E000000}"/>
    <hyperlink ref="N87" r:id="rId32" xr:uid="{00000000-0004-0000-0000-00001F000000}"/>
    <hyperlink ref="W87" r:id="rId33" xr:uid="{00000000-0004-0000-0000-000020000000}"/>
    <hyperlink ref="X87" r:id="rId34" xr:uid="{00000000-0004-0000-0000-000022000000}"/>
    <hyperlink ref="N48" r:id="rId35" xr:uid="{00000000-0004-0000-0000-000023000000}"/>
    <hyperlink ref="W48" r:id="rId36" xr:uid="{00000000-0004-0000-0000-000024000000}"/>
    <hyperlink ref="X48" r:id="rId37" xr:uid="{00000000-0004-0000-0000-000025000000}"/>
    <hyperlink ref="W78" r:id="rId38" xr:uid="{00000000-0004-0000-0000-000026000000}"/>
    <hyperlink ref="X78" r:id="rId39" xr:uid="{00000000-0004-0000-0000-000027000000}"/>
    <hyperlink ref="N49" r:id="rId40" xr:uid="{00000000-0004-0000-0000-000028000000}"/>
    <hyperlink ref="W49" r:id="rId41" xr:uid="{00000000-0004-0000-0000-000029000000}"/>
    <hyperlink ref="X49" r:id="rId42" xr:uid="{00000000-0004-0000-0000-00002A000000}"/>
    <hyperlink ref="N83" r:id="rId43" xr:uid="{00000000-0004-0000-0000-00002B000000}"/>
    <hyperlink ref="W83" r:id="rId44" xr:uid="{00000000-0004-0000-0000-00002C000000}"/>
    <hyperlink ref="X83" r:id="rId45" xr:uid="{00000000-0004-0000-0000-00002D000000}"/>
    <hyperlink ref="N54" r:id="rId46" xr:uid="{00000000-0004-0000-0000-00002E000000}"/>
    <hyperlink ref="W54" r:id="rId47" xr:uid="{00000000-0004-0000-0000-00002F000000}"/>
    <hyperlink ref="X54" r:id="rId48" xr:uid="{00000000-0004-0000-0000-000030000000}"/>
    <hyperlink ref="N9" r:id="rId49" xr:uid="{00000000-0004-0000-0000-000031000000}"/>
    <hyperlink ref="W9" r:id="rId50" xr:uid="{00000000-0004-0000-0000-000032000000}"/>
    <hyperlink ref="X9" r:id="rId51" xr:uid="{00000000-0004-0000-0000-000033000000}"/>
    <hyperlink ref="W36" r:id="rId52" xr:uid="{00000000-0004-0000-0000-000034000000}"/>
    <hyperlink ref="X36" r:id="rId53" xr:uid="{00000000-0004-0000-0000-000035000000}"/>
    <hyperlink ref="N38" r:id="rId54" xr:uid="{00000000-0004-0000-0000-000036000000}"/>
    <hyperlink ref="W38" r:id="rId55" xr:uid="{00000000-0004-0000-0000-000037000000}"/>
    <hyperlink ref="X38" r:id="rId56" xr:uid="{00000000-0004-0000-0000-000038000000}"/>
    <hyperlink ref="W5" r:id="rId57" xr:uid="{00000000-0004-0000-0000-000039000000}"/>
    <hyperlink ref="X5" r:id="rId58" xr:uid="{00000000-0004-0000-0000-00003A000000}"/>
    <hyperlink ref="N92" r:id="rId59" xr:uid="{00000000-0004-0000-0000-00003B000000}"/>
    <hyperlink ref="X92" r:id="rId60" xr:uid="{00000000-0004-0000-0000-00003C000000}"/>
    <hyperlink ref="N86" r:id="rId61" xr:uid="{00000000-0004-0000-0000-00003D000000}"/>
    <hyperlink ref="W86" r:id="rId62" xr:uid="{00000000-0004-0000-0000-00003E000000}"/>
    <hyperlink ref="X86" r:id="rId63" xr:uid="{00000000-0004-0000-0000-000040000000}"/>
    <hyperlink ref="N11" r:id="rId64" xr:uid="{00000000-0004-0000-0000-000041000000}"/>
    <hyperlink ref="W11" r:id="rId65" xr:uid="{00000000-0004-0000-0000-000042000000}"/>
    <hyperlink ref="X11" r:id="rId66" xr:uid="{00000000-0004-0000-0000-000043000000}"/>
    <hyperlink ref="N68" r:id="rId67" xr:uid="{00000000-0004-0000-0000-000044000000}"/>
    <hyperlink ref="W68" r:id="rId68" xr:uid="{00000000-0004-0000-0000-000045000000}"/>
    <hyperlink ref="X68" r:id="rId69" xr:uid="{00000000-0004-0000-0000-000046000000}"/>
    <hyperlink ref="N59" r:id="rId70" xr:uid="{00000000-0004-0000-0000-000047000000}"/>
    <hyperlink ref="W59" r:id="rId71" xr:uid="{00000000-0004-0000-0000-000048000000}"/>
    <hyperlink ref="X59" r:id="rId72" xr:uid="{00000000-0004-0000-0000-000049000000}"/>
    <hyperlink ref="N16" r:id="rId73" xr:uid="{00000000-0004-0000-0000-00004A000000}"/>
    <hyperlink ref="W16" r:id="rId74" xr:uid="{00000000-0004-0000-0000-00004B000000}"/>
    <hyperlink ref="X16" r:id="rId75" xr:uid="{00000000-0004-0000-0000-00004C000000}"/>
    <hyperlink ref="N60" r:id="rId76" xr:uid="{00000000-0004-0000-0000-00004D000000}"/>
    <hyperlink ref="W60" r:id="rId77" xr:uid="{00000000-0004-0000-0000-00004E000000}"/>
    <hyperlink ref="X60" r:id="rId78" xr:uid="{00000000-0004-0000-0000-00004F000000}"/>
    <hyperlink ref="N55" r:id="rId79" xr:uid="{00000000-0004-0000-0000-000050000000}"/>
    <hyperlink ref="W55" r:id="rId80" xr:uid="{00000000-0004-0000-0000-000051000000}"/>
    <hyperlink ref="X55" r:id="rId81" xr:uid="{00000000-0004-0000-0000-000052000000}"/>
    <hyperlink ref="N61" r:id="rId82" xr:uid="{00000000-0004-0000-0000-000053000000}"/>
    <hyperlink ref="W61" r:id="rId83" xr:uid="{00000000-0004-0000-0000-000054000000}"/>
    <hyperlink ref="X61" r:id="rId84" xr:uid="{00000000-0004-0000-0000-000055000000}"/>
    <hyperlink ref="N89" r:id="rId85" xr:uid="{00000000-0004-0000-0000-000056000000}"/>
    <hyperlink ref="W89" r:id="rId86" xr:uid="{00000000-0004-0000-0000-000057000000}"/>
    <hyperlink ref="X89" r:id="rId87" xr:uid="{00000000-0004-0000-0000-000058000000}"/>
    <hyperlink ref="N65" r:id="rId88" xr:uid="{00000000-0004-0000-0000-000059000000}"/>
    <hyperlink ref="W65" r:id="rId89" xr:uid="{00000000-0004-0000-0000-00005A000000}"/>
    <hyperlink ref="X65" r:id="rId90" xr:uid="{00000000-0004-0000-0000-00005C000000}"/>
    <hyperlink ref="N80" r:id="rId91" xr:uid="{00000000-0004-0000-0000-00005D000000}"/>
    <hyperlink ref="W80" r:id="rId92" xr:uid="{00000000-0004-0000-0000-00005E000000}"/>
    <hyperlink ref="X80" r:id="rId93" xr:uid="{00000000-0004-0000-0000-00005F000000}"/>
    <hyperlink ref="N21" r:id="rId94" xr:uid="{00000000-0004-0000-0000-000060000000}"/>
    <hyperlink ref="W21" r:id="rId95" xr:uid="{00000000-0004-0000-0000-000061000000}"/>
    <hyperlink ref="X21" r:id="rId96" xr:uid="{00000000-0004-0000-0000-000062000000}"/>
    <hyperlink ref="N40" r:id="rId97" xr:uid="{00000000-0004-0000-0000-000063000000}"/>
    <hyperlink ref="X40" r:id="rId98" xr:uid="{00000000-0004-0000-0000-000064000000}"/>
    <hyperlink ref="N8" r:id="rId99" xr:uid="{00000000-0004-0000-0000-000065000000}"/>
    <hyperlink ref="W8" r:id="rId100" xr:uid="{00000000-0004-0000-0000-000066000000}"/>
    <hyperlink ref="X8" r:id="rId101" xr:uid="{00000000-0004-0000-0000-000067000000}"/>
    <hyperlink ref="N69" r:id="rId102" xr:uid="{00000000-0004-0000-0000-000068000000}"/>
    <hyperlink ref="W69" r:id="rId103" xr:uid="{00000000-0004-0000-0000-000069000000}"/>
    <hyperlink ref="X69" r:id="rId104" xr:uid="{00000000-0004-0000-0000-00006A000000}"/>
    <hyperlink ref="N64" r:id="rId105" xr:uid="{00000000-0004-0000-0000-00006B000000}"/>
    <hyperlink ref="W64" r:id="rId106" xr:uid="{00000000-0004-0000-0000-00006C000000}"/>
    <hyperlink ref="X64" r:id="rId107" xr:uid="{00000000-0004-0000-0000-00006D000000}"/>
    <hyperlink ref="N4" r:id="rId108" xr:uid="{00000000-0004-0000-0000-00006E000000}"/>
    <hyperlink ref="W4" r:id="rId109" xr:uid="{00000000-0004-0000-0000-00006F000000}"/>
    <hyperlink ref="X4" r:id="rId110" xr:uid="{00000000-0004-0000-0000-000070000000}"/>
    <hyperlink ref="N32" r:id="rId111" xr:uid="{00000000-0004-0000-0000-000071000000}"/>
    <hyperlink ref="W32" r:id="rId112" xr:uid="{00000000-0004-0000-0000-000072000000}"/>
    <hyperlink ref="X32" r:id="rId113" xr:uid="{00000000-0004-0000-0000-000073000000}"/>
    <hyperlink ref="N63" r:id="rId114" xr:uid="{00000000-0004-0000-0000-000074000000}"/>
    <hyperlink ref="W63" r:id="rId115" xr:uid="{00000000-0004-0000-0000-000075000000}"/>
    <hyperlink ref="X63" r:id="rId116" xr:uid="{00000000-0004-0000-0000-000076000000}"/>
    <hyperlink ref="N2" r:id="rId117" xr:uid="{00000000-0004-0000-0000-000077000000}"/>
    <hyperlink ref="W2" r:id="rId118" xr:uid="{00000000-0004-0000-0000-000078000000}"/>
    <hyperlink ref="X2" r:id="rId119" xr:uid="{00000000-0004-0000-0000-000079000000}"/>
    <hyperlink ref="N62" r:id="rId120" xr:uid="{00000000-0004-0000-0000-00007A000000}"/>
    <hyperlink ref="W62" r:id="rId121" xr:uid="{00000000-0004-0000-0000-00007B000000}"/>
    <hyperlink ref="X62" r:id="rId122" xr:uid="{00000000-0004-0000-0000-00007C000000}"/>
    <hyperlink ref="N84" r:id="rId123" xr:uid="{00000000-0004-0000-0000-00007D000000}"/>
    <hyperlink ref="W84" r:id="rId124" xr:uid="{00000000-0004-0000-0000-00007E000000}"/>
    <hyperlink ref="X84" r:id="rId125" xr:uid="{00000000-0004-0000-0000-00007F000000}"/>
    <hyperlink ref="N66" r:id="rId126" xr:uid="{00000000-0004-0000-0000-000080000000}"/>
    <hyperlink ref="X66" r:id="rId127" xr:uid="{00000000-0004-0000-0000-000081000000}"/>
    <hyperlink ref="W74" r:id="rId128" xr:uid="{00000000-0004-0000-0000-000082000000}"/>
    <hyperlink ref="X74" r:id="rId129" xr:uid="{00000000-0004-0000-0000-000083000000}"/>
    <hyperlink ref="N25" r:id="rId130" xr:uid="{00000000-0004-0000-0000-000084000000}"/>
    <hyperlink ref="W25" r:id="rId131" xr:uid="{00000000-0004-0000-0000-000085000000}"/>
    <hyperlink ref="X25" r:id="rId132" xr:uid="{00000000-0004-0000-0000-000086000000}"/>
    <hyperlink ref="N50" r:id="rId133" xr:uid="{00000000-0004-0000-0000-000087000000}"/>
    <hyperlink ref="W50" r:id="rId134" xr:uid="{00000000-0004-0000-0000-000088000000}"/>
    <hyperlink ref="X50" r:id="rId135" xr:uid="{00000000-0004-0000-0000-000089000000}"/>
    <hyperlink ref="N98" r:id="rId136" xr:uid="{00000000-0004-0000-0000-00008A000000}"/>
    <hyperlink ref="W98" r:id="rId137" xr:uid="{00000000-0004-0000-0000-00008B000000}"/>
    <hyperlink ref="X98" r:id="rId138" xr:uid="{00000000-0004-0000-0000-00008C000000}"/>
    <hyperlink ref="N56" r:id="rId139" xr:uid="{00000000-0004-0000-0000-00008D000000}"/>
    <hyperlink ref="W56" r:id="rId140" xr:uid="{00000000-0004-0000-0000-00008E000000}"/>
    <hyperlink ref="X56" r:id="rId141" xr:uid="{00000000-0004-0000-0000-00008F000000}"/>
    <hyperlink ref="N93" r:id="rId142" xr:uid="{00000000-0004-0000-0000-000090000000}"/>
    <hyperlink ref="W93" r:id="rId143" xr:uid="{00000000-0004-0000-0000-000091000000}"/>
    <hyperlink ref="X93" r:id="rId144" xr:uid="{00000000-0004-0000-0000-000092000000}"/>
    <hyperlink ref="N34" r:id="rId145" xr:uid="{00000000-0004-0000-0000-000093000000}"/>
    <hyperlink ref="W34" r:id="rId146" xr:uid="{00000000-0004-0000-0000-000094000000}"/>
    <hyperlink ref="X34" r:id="rId147" xr:uid="{00000000-0004-0000-0000-000095000000}"/>
    <hyperlink ref="N73" r:id="rId148" xr:uid="{00000000-0004-0000-0000-000096000000}"/>
    <hyperlink ref="W73" r:id="rId149" xr:uid="{00000000-0004-0000-0000-000097000000}"/>
    <hyperlink ref="X73" r:id="rId150" xr:uid="{00000000-0004-0000-0000-000098000000}"/>
    <hyperlink ref="N82" r:id="rId151" xr:uid="{00000000-0004-0000-0000-000099000000}"/>
    <hyperlink ref="W82" r:id="rId152" xr:uid="{00000000-0004-0000-0000-00009A000000}"/>
    <hyperlink ref="X82" r:id="rId153" xr:uid="{00000000-0004-0000-0000-00009B000000}"/>
    <hyperlink ref="N95" r:id="rId154" xr:uid="{00000000-0004-0000-0000-00009C000000}"/>
    <hyperlink ref="W95" r:id="rId155" xr:uid="{00000000-0004-0000-0000-00009D000000}"/>
    <hyperlink ref="X95" r:id="rId156" xr:uid="{00000000-0004-0000-0000-00009E000000}"/>
    <hyperlink ref="N31" r:id="rId157" xr:uid="{00000000-0004-0000-0000-00009F000000}"/>
    <hyperlink ref="W31" r:id="rId158" xr:uid="{00000000-0004-0000-0000-0000A0000000}"/>
    <hyperlink ref="X31" r:id="rId159" xr:uid="{00000000-0004-0000-0000-0000A1000000}"/>
    <hyperlink ref="N51" r:id="rId160" xr:uid="{00000000-0004-0000-0000-0000A2000000}"/>
    <hyperlink ref="W51" r:id="rId161" xr:uid="{00000000-0004-0000-0000-0000A3000000}"/>
    <hyperlink ref="X51" r:id="rId162" xr:uid="{00000000-0004-0000-0000-0000A4000000}"/>
    <hyperlink ref="N47" r:id="rId163" xr:uid="{00000000-0004-0000-0000-0000A5000000}"/>
    <hyperlink ref="W47" r:id="rId164" xr:uid="{00000000-0004-0000-0000-0000A6000000}"/>
    <hyperlink ref="X47" r:id="rId165" xr:uid="{00000000-0004-0000-0000-0000A7000000}"/>
    <hyperlink ref="N43" r:id="rId166" xr:uid="{00000000-0004-0000-0000-0000A8000000}"/>
    <hyperlink ref="W43" r:id="rId167" xr:uid="{00000000-0004-0000-0000-0000A9000000}"/>
    <hyperlink ref="X43" r:id="rId168" xr:uid="{00000000-0004-0000-0000-0000AA000000}"/>
    <hyperlink ref="N46" r:id="rId169" xr:uid="{00000000-0004-0000-0000-0000AB000000}"/>
    <hyperlink ref="W46" r:id="rId170" xr:uid="{00000000-0004-0000-0000-0000AC000000}"/>
    <hyperlink ref="X46" r:id="rId171" xr:uid="{00000000-0004-0000-0000-0000AD000000}"/>
    <hyperlink ref="N33" r:id="rId172" xr:uid="{00000000-0004-0000-0000-0000AE000000}"/>
    <hyperlink ref="W33" r:id="rId173" xr:uid="{00000000-0004-0000-0000-0000AF000000}"/>
    <hyperlink ref="X33" r:id="rId174" xr:uid="{00000000-0004-0000-0000-0000B0000000}"/>
    <hyperlink ref="N29" r:id="rId175" xr:uid="{00000000-0004-0000-0000-0000B1000000}"/>
    <hyperlink ref="W29" r:id="rId176" xr:uid="{00000000-0004-0000-0000-0000B2000000}"/>
    <hyperlink ref="X29" r:id="rId177" xr:uid="{00000000-0004-0000-0000-0000B3000000}"/>
    <hyperlink ref="N39" r:id="rId178" xr:uid="{00000000-0004-0000-0000-0000B4000000}"/>
    <hyperlink ref="W39" r:id="rId179" xr:uid="{00000000-0004-0000-0000-0000B5000000}"/>
    <hyperlink ref="X39" r:id="rId180" xr:uid="{00000000-0004-0000-0000-0000B6000000}"/>
    <hyperlink ref="N71" r:id="rId181" xr:uid="{00000000-0004-0000-0000-0000B7000000}"/>
    <hyperlink ref="W71" r:id="rId182" xr:uid="{00000000-0004-0000-0000-0000B8000000}"/>
    <hyperlink ref="X71" r:id="rId183" xr:uid="{00000000-0004-0000-0000-0000B9000000}"/>
    <hyperlink ref="N99" r:id="rId184" xr:uid="{00000000-0004-0000-0000-0000BA000000}"/>
    <hyperlink ref="W99" r:id="rId185" xr:uid="{00000000-0004-0000-0000-0000BB000000}"/>
    <hyperlink ref="X99" r:id="rId186" xr:uid="{00000000-0004-0000-0000-0000BC000000}"/>
    <hyperlink ref="N76" r:id="rId187" xr:uid="{00000000-0004-0000-0000-0000BD000000}"/>
    <hyperlink ref="W76" r:id="rId188" xr:uid="{00000000-0004-0000-0000-0000BE000000}"/>
    <hyperlink ref="X76" r:id="rId189" xr:uid="{00000000-0004-0000-0000-0000BF000000}"/>
    <hyperlink ref="N67" r:id="rId190" xr:uid="{00000000-0004-0000-0000-0000C0000000}"/>
    <hyperlink ref="W67" r:id="rId191" xr:uid="{00000000-0004-0000-0000-0000C1000000}"/>
    <hyperlink ref="X67" r:id="rId192" xr:uid="{00000000-0004-0000-0000-0000C2000000}"/>
    <hyperlink ref="N19" r:id="rId193" xr:uid="{00000000-0004-0000-0000-0000C3000000}"/>
    <hyperlink ref="W19" r:id="rId194" xr:uid="{00000000-0004-0000-0000-0000C4000000}"/>
    <hyperlink ref="X19" r:id="rId195" xr:uid="{00000000-0004-0000-0000-0000C5000000}"/>
    <hyperlink ref="N91" r:id="rId196" xr:uid="{00000000-0004-0000-0000-0000C6000000}"/>
    <hyperlink ref="W91" r:id="rId197" xr:uid="{00000000-0004-0000-0000-0000C7000000}"/>
    <hyperlink ref="X91" r:id="rId198" xr:uid="{00000000-0004-0000-0000-0000C8000000}"/>
    <hyperlink ref="N30" r:id="rId199" xr:uid="{00000000-0004-0000-0000-0000C9000000}"/>
    <hyperlink ref="W30" r:id="rId200" xr:uid="{00000000-0004-0000-0000-0000CA000000}"/>
    <hyperlink ref="X30" r:id="rId201" xr:uid="{00000000-0004-0000-0000-0000CB000000}"/>
    <hyperlink ref="N12" r:id="rId202" xr:uid="{00000000-0004-0000-0000-0000CC000000}"/>
    <hyperlink ref="W12" r:id="rId203" xr:uid="{00000000-0004-0000-0000-0000CD000000}"/>
    <hyperlink ref="X12" r:id="rId204" xr:uid="{00000000-0004-0000-0000-0000CE000000}"/>
    <hyperlink ref="W41" r:id="rId205" xr:uid="{00000000-0004-0000-0000-0000CF000000}"/>
    <hyperlink ref="X41" r:id="rId206" xr:uid="{00000000-0004-0000-0000-0000D0000000}"/>
    <hyperlink ref="N13" r:id="rId207" xr:uid="{00000000-0004-0000-0000-0000D1000000}"/>
    <hyperlink ref="W13" r:id="rId208" xr:uid="{00000000-0004-0000-0000-0000D2000000}"/>
    <hyperlink ref="X13" r:id="rId209" xr:uid="{00000000-0004-0000-0000-0000D3000000}"/>
    <hyperlink ref="N20" r:id="rId210" xr:uid="{00000000-0004-0000-0000-0000D4000000}"/>
    <hyperlink ref="W20" r:id="rId211" xr:uid="{00000000-0004-0000-0000-0000D5000000}"/>
    <hyperlink ref="X20" r:id="rId212" xr:uid="{00000000-0004-0000-0000-0000D6000000}"/>
    <hyperlink ref="W28" r:id="rId213" xr:uid="{00000000-0004-0000-0000-0000D7000000}"/>
    <hyperlink ref="X28" r:id="rId214" xr:uid="{00000000-0004-0000-0000-0000D8000000}"/>
    <hyperlink ref="N10" r:id="rId215" xr:uid="{00000000-0004-0000-0000-0000D9000000}"/>
    <hyperlink ref="W10" r:id="rId216" xr:uid="{00000000-0004-0000-0000-0000DA000000}"/>
    <hyperlink ref="X10" r:id="rId217" xr:uid="{00000000-0004-0000-0000-0000DB000000}"/>
    <hyperlink ref="N15" r:id="rId218" xr:uid="{00000000-0004-0000-0000-0000DC000000}"/>
    <hyperlink ref="W15" r:id="rId219" xr:uid="{00000000-0004-0000-0000-0000DD000000}"/>
    <hyperlink ref="X15" r:id="rId220" xr:uid="{00000000-0004-0000-0000-0000DE000000}"/>
    <hyperlink ref="N17" r:id="rId221" xr:uid="{00000000-0004-0000-0000-0000DF000000}"/>
    <hyperlink ref="W17" r:id="rId222" xr:uid="{00000000-0004-0000-0000-0000E0000000}"/>
    <hyperlink ref="X17" r:id="rId223" xr:uid="{00000000-0004-0000-0000-0000E1000000}"/>
    <hyperlink ref="N7" r:id="rId224" xr:uid="{00000000-0004-0000-0000-0000E2000000}"/>
    <hyperlink ref="W7" r:id="rId225" xr:uid="{00000000-0004-0000-0000-0000E3000000}"/>
    <hyperlink ref="X7" r:id="rId226" xr:uid="{00000000-0004-0000-0000-0000E4000000}"/>
    <hyperlink ref="N57" r:id="rId227" xr:uid="{00000000-0004-0000-0000-0000E5000000}"/>
    <hyperlink ref="W57" r:id="rId228" xr:uid="{00000000-0004-0000-0000-0000E6000000}"/>
    <hyperlink ref="X57" r:id="rId229" xr:uid="{00000000-0004-0000-0000-0000E8000000}"/>
    <hyperlink ref="N101" r:id="rId230" xr:uid="{00000000-0004-0000-0000-0000E9000000}"/>
    <hyperlink ref="W101" r:id="rId231" xr:uid="{00000000-0004-0000-0000-0000EA000000}"/>
    <hyperlink ref="X101" r:id="rId232" xr:uid="{00000000-0004-0000-0000-0000EC000000}"/>
    <hyperlink ref="N37" r:id="rId233" xr:uid="{00000000-0004-0000-0000-0000ED000000}"/>
    <hyperlink ref="W37" r:id="rId234" xr:uid="{00000000-0004-0000-0000-0000EE000000}"/>
    <hyperlink ref="X37" r:id="rId235" xr:uid="{00000000-0004-0000-0000-0000F0000000}"/>
    <hyperlink ref="N96" r:id="rId236" xr:uid="{00000000-0004-0000-0000-0000F1000000}"/>
    <hyperlink ref="W96" r:id="rId237" xr:uid="{00000000-0004-0000-0000-0000F2000000}"/>
    <hyperlink ref="X96" r:id="rId238" xr:uid="{00000000-0004-0000-0000-0000F4000000}"/>
    <hyperlink ref="N72" r:id="rId239" xr:uid="{00000000-0004-0000-0000-0000F5000000}"/>
    <hyperlink ref="W72" r:id="rId240" xr:uid="{00000000-0004-0000-0000-0000F6000000}"/>
    <hyperlink ref="X72" r:id="rId241" xr:uid="{00000000-0004-0000-0000-0000F8000000}"/>
    <hyperlink ref="N77" r:id="rId242" xr:uid="{00000000-0004-0000-0000-0000F9000000}"/>
    <hyperlink ref="W77" r:id="rId243" xr:uid="{00000000-0004-0000-0000-0000FA000000}"/>
    <hyperlink ref="X77" r:id="rId244" xr:uid="{00000000-0004-0000-0000-0000FC000000}"/>
    <hyperlink ref="N102" r:id="rId245" xr:uid="{00000000-0004-0000-0000-0000FD000000}"/>
    <hyperlink ref="W102" r:id="rId246" xr:uid="{00000000-0004-0000-0000-0000FE000000}"/>
    <hyperlink ref="X102" r:id="rId247" xr:uid="{00000000-0004-0000-0000-000000010000}"/>
    <hyperlink ref="W22" r:id="rId248" xr:uid="{00000000-0004-0000-0000-000001010000}"/>
    <hyperlink ref="X22" r:id="rId249" xr:uid="{00000000-0004-0000-0000-000002010000}"/>
    <hyperlink ref="W70" r:id="rId250" xr:uid="{00000000-0004-0000-0000-000003010000}"/>
    <hyperlink ref="X70" r:id="rId251" xr:uid="{00000000-0004-0000-0000-000004010000}"/>
    <hyperlink ref="N53" r:id="rId252" xr:uid="{00000000-0004-0000-0000-000005010000}"/>
    <hyperlink ref="X53" r:id="rId253" xr:uid="{00000000-0004-0000-0000-000006010000}"/>
    <hyperlink ref="N23" r:id="rId254" xr:uid="{00000000-0004-0000-0000-000007010000}"/>
    <hyperlink ref="X23" r:id="rId255" xr:uid="{00000000-0004-0000-0000-000008010000}"/>
    <hyperlink ref="X44" r:id="rId256" xr:uid="{00000000-0004-0000-0000-000009010000}"/>
    <hyperlink ref="X14" r:id="rId257" xr:uid="{00000000-0004-0000-0000-00000A010000}"/>
    <hyperlink ref="N27" r:id="rId258" xr:uid="{00000000-0004-0000-0000-00000B010000}"/>
    <hyperlink ref="W27" r:id="rId259" xr:uid="{00000000-0004-0000-0000-00000C010000}"/>
    <hyperlink ref="N81" r:id="rId260" xr:uid="{00000000-0004-0000-0000-00000E010000}"/>
    <hyperlink ref="N26" r:id="rId261" xr:uid="{00000000-0004-0000-0000-000010010000}"/>
    <hyperlink ref="W26" r:id="rId262" xr:uid="{00000000-0004-0000-0000-000011010000}"/>
    <hyperlink ref="X26" r:id="rId263" xr:uid="{00000000-0004-0000-0000-000012010000}"/>
    <hyperlink ref="N42" r:id="rId264" xr:uid="{00000000-0004-0000-0000-000013010000}"/>
    <hyperlink ref="N24" r:id="rId265" xr:uid="{00000000-0004-0000-0000-000014010000}"/>
    <hyperlink ref="W24" r:id="rId266" xr:uid="{00000000-0004-0000-0000-000015010000}"/>
    <hyperlink ref="X24" r:id="rId267" xr:uid="{00000000-0004-0000-0000-000017010000}"/>
  </hyperlinks>
  <pageMargins left="0.7" right="0.7" top="0.75" bottom="0.75" header="0" footer="0"/>
  <pageSetup orientation="portrait" r:id="rId268"/>
  <drawing r:id="rId269"/>
  <legacyDrawing r:id="rId270"/>
  <tableParts count="1">
    <tablePart r:id="rId27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7640-B696-413C-960F-699DBD528171}">
  <dimension ref="A1:Z103"/>
  <sheetViews>
    <sheetView workbookViewId="0">
      <selection activeCell="B5" sqref="B5"/>
    </sheetView>
  </sheetViews>
  <sheetFormatPr baseColWidth="10" defaultColWidth="8.83203125" defaultRowHeight="15"/>
  <cols>
    <col min="1" max="1" width="26.6640625" customWidth="1"/>
    <col min="2" max="9" width="8.1640625" customWidth="1"/>
    <col min="10" max="10" width="7.5" customWidth="1"/>
    <col min="11" max="26" width="8.1640625" customWidth="1"/>
  </cols>
  <sheetData>
    <row r="1" spans="1:26">
      <c r="B1" s="30">
        <f>AVERAGE(B3:B103)</f>
        <v>12.495049504950495</v>
      </c>
      <c r="C1" s="30">
        <f t="shared" ref="C1:Z1" si="0">AVERAGE(C3:C103)</f>
        <v>76.970297029702976</v>
      </c>
      <c r="D1" s="30">
        <f t="shared" si="0"/>
        <v>0</v>
      </c>
      <c r="E1" s="30">
        <f t="shared" si="0"/>
        <v>18.623762376237625</v>
      </c>
      <c r="F1" s="30">
        <f t="shared" si="0"/>
        <v>549.91089108910887</v>
      </c>
      <c r="G1" s="30">
        <f t="shared" si="0"/>
        <v>394.61386138613864</v>
      </c>
      <c r="H1" s="30">
        <f t="shared" si="0"/>
        <v>330.62376237623761</v>
      </c>
      <c r="I1" s="30">
        <f t="shared" si="0"/>
        <v>856.62376237623766</v>
      </c>
      <c r="J1" s="30">
        <f t="shared" si="0"/>
        <v>403.74257425742576</v>
      </c>
      <c r="K1" s="30">
        <f t="shared" si="0"/>
        <v>129.97029702970298</v>
      </c>
      <c r="L1" s="30">
        <f t="shared" si="0"/>
        <v>32.009900990099013</v>
      </c>
      <c r="M1" s="30">
        <f t="shared" si="0"/>
        <v>307.77227722772278</v>
      </c>
      <c r="N1" s="30">
        <f t="shared" si="0"/>
        <v>41.405940594059409</v>
      </c>
      <c r="O1" s="30">
        <f t="shared" si="0"/>
        <v>26.237623762376238</v>
      </c>
      <c r="P1" s="30">
        <f t="shared" si="0"/>
        <v>23.940594059405942</v>
      </c>
      <c r="Q1" s="30">
        <f t="shared" si="0"/>
        <v>14.207920792079207</v>
      </c>
      <c r="R1" s="30">
        <f t="shared" si="0"/>
        <v>41.316831683168317</v>
      </c>
      <c r="S1" s="30">
        <f t="shared" si="0"/>
        <v>90.148514851485146</v>
      </c>
      <c r="T1" s="30">
        <f t="shared" si="0"/>
        <v>2.5742574257425743</v>
      </c>
      <c r="U1" s="30">
        <f t="shared" si="0"/>
        <v>3.1485148514851486</v>
      </c>
      <c r="V1" s="30">
        <f t="shared" si="0"/>
        <v>5.1485148514851486</v>
      </c>
      <c r="W1" s="30">
        <f t="shared" si="0"/>
        <v>4.0396039603960396</v>
      </c>
      <c r="X1" s="30">
        <f t="shared" si="0"/>
        <v>35.861386138613859</v>
      </c>
      <c r="Y1" s="30" t="e">
        <f t="shared" si="0"/>
        <v>#REF!</v>
      </c>
      <c r="Z1" s="30">
        <f t="shared" si="0"/>
        <v>61.178217821782177</v>
      </c>
    </row>
    <row r="2" spans="1:26">
      <c r="B2" t="str">
        <f>'Project Database '!A1</f>
        <v>Solution Name</v>
      </c>
      <c r="C2" t="str">
        <f>'Project Database '!B1</f>
        <v>One sentence summary</v>
      </c>
      <c r="D2" t="str">
        <f>'Project Database '!C1</f>
        <v>Pic</v>
      </c>
      <c r="E2" t="str">
        <f>'Project Database '!D1</f>
        <v>Organization</v>
      </c>
      <c r="F2" t="str">
        <f>'Project Database '!E1</f>
        <v>The Problem</v>
      </c>
      <c r="G2" t="str">
        <f>'Project Database '!F1</f>
        <v>Solution Summary</v>
      </c>
      <c r="H2" t="str">
        <f>'Project Database '!G1</f>
        <v>Impact</v>
      </c>
      <c r="I2" t="str">
        <f>'Project Database '!H1</f>
        <v>How it works</v>
      </c>
      <c r="J2" t="str">
        <f>'Project Database '!I1</f>
        <v>How does this Solution Bridge the Digital Divide?</v>
      </c>
      <c r="K2" t="str">
        <f>'Project Database '!J1</f>
        <v>Past/Current Partners</v>
      </c>
      <c r="L2" t="str">
        <f>'Project Database '!K1</f>
        <v>Active Countries</v>
      </c>
      <c r="M2" t="str">
        <f>'Project Database '!L1</f>
        <v>Plans for Expansion</v>
      </c>
      <c r="N2" t="str">
        <f>'Project Database '!M1</f>
        <v>Expansion Plans (Countries)</v>
      </c>
      <c r="O2" t="str">
        <f>'Project Database '!N1</f>
        <v>Website URL</v>
      </c>
      <c r="P2" t="str">
        <f>'Project Database '!O1</f>
        <v xml:space="preserve">Technology </v>
      </c>
      <c r="Q2" t="str">
        <f>'Project Database '!P1</f>
        <v>Thematic Area(s)</v>
      </c>
      <c r="R2" t="str">
        <f>'Project Database '!Q1</f>
        <v>Sub-Category</v>
      </c>
      <c r="S2" t="str">
        <f>'Project Database '!R1</f>
        <v>SDG(s)</v>
      </c>
      <c r="T2" t="str">
        <f>'Project Database '!S1</f>
        <v>Digital Public Good</v>
      </c>
      <c r="U2" t="str">
        <f>'Project Database '!T1</f>
        <v>UN Solution</v>
      </c>
      <c r="V2" t="str">
        <f>'Project Database '!U1</f>
        <v>Users Tally</v>
      </c>
      <c r="W2" t="str">
        <f>'Project Database '!V1</f>
        <v>Regions</v>
      </c>
      <c r="X2" t="str">
        <f>'Project Database '!W1</f>
        <v>Video URL</v>
      </c>
      <c r="Y2" t="e">
        <f>'Project Database '!#REF!</f>
        <v>#REF!</v>
      </c>
      <c r="Z2" t="str">
        <f>'Project Database '!X1</f>
        <v>Image URL</v>
      </c>
    </row>
    <row r="3" spans="1:26">
      <c r="A3" t="str">
        <f>'Project Database '!A2</f>
        <v>AIME Console</v>
      </c>
      <c r="B3">
        <f>LEN('Project Database '!A2)</f>
        <v>12</v>
      </c>
      <c r="C3">
        <f>LEN('Project Database '!B2)</f>
        <v>106</v>
      </c>
      <c r="D3">
        <f>LEN('Project Database '!C2)</f>
        <v>0</v>
      </c>
      <c r="E3">
        <f>LEN('Project Database '!D2)</f>
        <v>4</v>
      </c>
      <c r="F3">
        <f>LEN('Project Database '!E2)</f>
        <v>311</v>
      </c>
      <c r="G3">
        <f>LEN('Project Database '!F2)</f>
        <v>354</v>
      </c>
      <c r="H3">
        <f>LEN('Project Database '!G2)</f>
        <v>381</v>
      </c>
      <c r="I3">
        <f>LEN('Project Database '!H2)</f>
        <v>443</v>
      </c>
      <c r="J3">
        <f>LEN('Project Database '!I2)</f>
        <v>328</v>
      </c>
      <c r="K3">
        <f>LEN('Project Database '!J2)</f>
        <v>60</v>
      </c>
      <c r="L3">
        <f>LEN('Project Database '!K2)</f>
        <v>16</v>
      </c>
      <c r="M3">
        <f>LEN('Project Database '!L2)</f>
        <v>68</v>
      </c>
      <c r="N3">
        <f>LEN('Project Database '!M2)</f>
        <v>6</v>
      </c>
      <c r="O3">
        <f>LEN('Project Database '!N2)</f>
        <v>18</v>
      </c>
      <c r="P3">
        <f>LEN('Project Database '!O2)</f>
        <v>4</v>
      </c>
      <c r="Q3">
        <f>LEN('Project Database '!P2)</f>
        <v>6</v>
      </c>
      <c r="R3">
        <f>LEN('Project Database '!Q2)</f>
        <v>53</v>
      </c>
      <c r="S3">
        <f>LEN('Project Database '!R2)</f>
        <v>125</v>
      </c>
      <c r="T3">
        <f>LEN('Project Database '!S2)</f>
        <v>2</v>
      </c>
      <c r="U3">
        <f>LEN('Project Database '!T2)</f>
        <v>2</v>
      </c>
      <c r="V3">
        <f>LEN('Project Database '!U2)</f>
        <v>7</v>
      </c>
      <c r="W3">
        <f>LEN('Project Database '!V2)</f>
        <v>0</v>
      </c>
      <c r="X3">
        <f>LEN('Project Database '!W2)</f>
        <v>28</v>
      </c>
      <c r="Y3" t="e">
        <f>LEN('Project Database '!#REF!)</f>
        <v>#REF!</v>
      </c>
      <c r="Z3">
        <f>LEN('Project Database '!X2)</f>
        <v>51</v>
      </c>
    </row>
    <row r="4" spans="1:26">
      <c r="A4" t="str">
        <f>'Project Database '!A3</f>
        <v>Akojo Market</v>
      </c>
      <c r="B4">
        <f>LEN('Project Database '!A3)</f>
        <v>12</v>
      </c>
      <c r="C4">
        <f>LEN('Project Database '!B3)</f>
        <v>64</v>
      </c>
      <c r="D4">
        <f>LEN('Project Database '!C3)</f>
        <v>0</v>
      </c>
      <c r="E4">
        <f>LEN('Project Database '!D3)</f>
        <v>12</v>
      </c>
      <c r="F4">
        <f>LEN('Project Database '!E3)</f>
        <v>600</v>
      </c>
      <c r="G4">
        <f>LEN('Project Database '!F3)</f>
        <v>302</v>
      </c>
      <c r="H4">
        <f>LEN('Project Database '!G3)</f>
        <v>79</v>
      </c>
      <c r="I4">
        <f>LEN('Project Database '!H3)</f>
        <v>277</v>
      </c>
      <c r="J4">
        <f>LEN('Project Database '!I3)</f>
        <v>281</v>
      </c>
      <c r="K4">
        <f>LEN('Project Database '!J3)</f>
        <v>93</v>
      </c>
      <c r="L4">
        <f>LEN('Project Database '!K3)</f>
        <v>12</v>
      </c>
      <c r="M4">
        <f>LEN('Project Database '!L3)</f>
        <v>53</v>
      </c>
      <c r="N4">
        <f>LEN('Project Database '!M3)</f>
        <v>6</v>
      </c>
      <c r="O4">
        <f>LEN('Project Database '!N3)</f>
        <v>23</v>
      </c>
      <c r="P4">
        <f>LEN('Project Database '!O3)</f>
        <v>24</v>
      </c>
      <c r="Q4">
        <f>LEN('Project Database '!P3)</f>
        <v>24</v>
      </c>
      <c r="R4">
        <f>LEN('Project Database '!Q3)</f>
        <v>23</v>
      </c>
      <c r="S4">
        <f>LEN('Project Database '!R3)</f>
        <v>116</v>
      </c>
      <c r="T4">
        <f>LEN('Project Database '!S3)</f>
        <v>2</v>
      </c>
      <c r="U4">
        <f>LEN('Project Database '!T3)</f>
        <v>2</v>
      </c>
      <c r="V4">
        <f>LEN('Project Database '!U3)</f>
        <v>5</v>
      </c>
      <c r="W4">
        <f>LEN('Project Database '!V3)</f>
        <v>0</v>
      </c>
      <c r="X4">
        <f>LEN('Project Database '!W3)</f>
        <v>27</v>
      </c>
      <c r="Y4" t="e">
        <f>LEN('Project Database '!#REF!)</f>
        <v>#REF!</v>
      </c>
      <c r="Z4">
        <f>LEN('Project Database '!X3)</f>
        <v>64</v>
      </c>
    </row>
    <row r="5" spans="1:26">
      <c r="A5" t="str">
        <f>'Project Database '!A4</f>
        <v>AmDTx</v>
      </c>
      <c r="B5">
        <f>LEN('Project Database '!A4)</f>
        <v>5</v>
      </c>
      <c r="C5">
        <f>LEN('Project Database '!B4)</f>
        <v>87</v>
      </c>
      <c r="D5">
        <f>LEN('Project Database '!C4)</f>
        <v>0</v>
      </c>
      <c r="E5">
        <f>LEN('Project Database '!D4)</f>
        <v>17</v>
      </c>
      <c r="F5">
        <f>LEN('Project Database '!E4)</f>
        <v>553</v>
      </c>
      <c r="G5">
        <f>LEN('Project Database '!F4)</f>
        <v>380</v>
      </c>
      <c r="H5">
        <f>LEN('Project Database '!G4)</f>
        <v>253</v>
      </c>
      <c r="I5">
        <f>LEN('Project Database '!H4)</f>
        <v>1016</v>
      </c>
      <c r="J5">
        <f>LEN('Project Database '!I4)</f>
        <v>400</v>
      </c>
      <c r="K5">
        <f>LEN('Project Database '!J4)</f>
        <v>98</v>
      </c>
      <c r="L5">
        <f>LEN('Project Database '!K4)</f>
        <v>23</v>
      </c>
      <c r="M5">
        <f>LEN('Project Database '!L4)</f>
        <v>414</v>
      </c>
      <c r="N5">
        <f>LEN('Project Database '!M4)</f>
        <v>63</v>
      </c>
      <c r="O5">
        <f>LEN('Project Database '!N4)</f>
        <v>33</v>
      </c>
      <c r="P5">
        <f>LEN('Project Database '!O4)</f>
        <v>20</v>
      </c>
      <c r="Q5">
        <f>LEN('Project Database '!P4)</f>
        <v>14</v>
      </c>
      <c r="R5">
        <f>LEN('Project Database '!Q4)</f>
        <v>52</v>
      </c>
      <c r="S5">
        <f>LEN('Project Database '!R4)</f>
        <v>125</v>
      </c>
      <c r="T5">
        <f>LEN('Project Database '!S4)</f>
        <v>2</v>
      </c>
      <c r="U5">
        <f>LEN('Project Database '!T4)</f>
        <v>2</v>
      </c>
      <c r="V5">
        <f>LEN('Project Database '!U4)</f>
        <v>5</v>
      </c>
      <c r="W5">
        <f>LEN('Project Database '!V4)</f>
        <v>0</v>
      </c>
      <c r="X5">
        <f>LEN('Project Database '!W4)</f>
        <v>28</v>
      </c>
      <c r="Y5" t="e">
        <f>LEN('Project Database '!#REF!)</f>
        <v>#REF!</v>
      </c>
      <c r="Z5">
        <f>LEN('Project Database '!X4)</f>
        <v>53</v>
      </c>
    </row>
    <row r="6" spans="1:26">
      <c r="A6" t="str">
        <f>'Project Database '!A5</f>
        <v>Aselo</v>
      </c>
      <c r="B6">
        <f>LEN('Project Database '!A5)</f>
        <v>5</v>
      </c>
      <c r="C6">
        <f>LEN('Project Database '!B5)</f>
        <v>51</v>
      </c>
      <c r="D6">
        <f>LEN('Project Database '!C5)</f>
        <v>0</v>
      </c>
      <c r="E6">
        <f>LEN('Project Database '!D5)</f>
        <v>28</v>
      </c>
      <c r="F6">
        <f>LEN('Project Database '!E5)</f>
        <v>318</v>
      </c>
      <c r="G6">
        <f>LEN('Project Database '!F5)</f>
        <v>263</v>
      </c>
      <c r="H6">
        <f>LEN('Project Database '!G5)</f>
        <v>99</v>
      </c>
      <c r="I6">
        <f>LEN('Project Database '!H5)</f>
        <v>519</v>
      </c>
      <c r="J6">
        <f>LEN('Project Database '!I5)</f>
        <v>287</v>
      </c>
      <c r="K6">
        <f>LEN('Project Database '!J5)</f>
        <v>135</v>
      </c>
      <c r="L6">
        <f>LEN('Project Database '!K5)</f>
        <v>55</v>
      </c>
      <c r="M6">
        <f>LEN('Project Database '!L5)</f>
        <v>462</v>
      </c>
      <c r="N6">
        <f>LEN('Project Database '!M5)</f>
        <v>85</v>
      </c>
      <c r="O6">
        <f>LEN('Project Database '!N5)</f>
        <v>26</v>
      </c>
      <c r="P6">
        <f>LEN('Project Database '!O5)</f>
        <v>11</v>
      </c>
      <c r="Q6">
        <f>LEN('Project Database '!P5)</f>
        <v>14</v>
      </c>
      <c r="R6">
        <f>LEN('Project Database '!Q5)</f>
        <v>39</v>
      </c>
      <c r="S6">
        <f>LEN('Project Database '!R5)</f>
        <v>87</v>
      </c>
      <c r="T6">
        <f>LEN('Project Database '!S5)</f>
        <v>2</v>
      </c>
      <c r="U6">
        <f>LEN('Project Database '!T5)</f>
        <v>2</v>
      </c>
      <c r="V6">
        <f>LEN('Project Database '!U5)</f>
        <v>5</v>
      </c>
      <c r="W6">
        <f>LEN('Project Database '!V5)</f>
        <v>10</v>
      </c>
      <c r="X6">
        <f>LEN('Project Database '!W5)</f>
        <v>28</v>
      </c>
      <c r="Y6" t="e">
        <f>LEN('Project Database '!#REF!)</f>
        <v>#REF!</v>
      </c>
      <c r="Z6">
        <f>LEN('Project Database '!X5)</f>
        <v>62</v>
      </c>
    </row>
    <row r="7" spans="1:26">
      <c r="A7" t="str">
        <f>'Project Database '!A6</f>
        <v>Audiopedia</v>
      </c>
      <c r="B7">
        <f>LEN('Project Database '!A6)</f>
        <v>10</v>
      </c>
      <c r="C7">
        <f>LEN('Project Database '!B6)</f>
        <v>80</v>
      </c>
      <c r="D7">
        <f>LEN('Project Database '!C6)</f>
        <v>0</v>
      </c>
      <c r="E7">
        <f>LEN('Project Database '!D6)</f>
        <v>11</v>
      </c>
      <c r="F7">
        <f>LEN('Project Database '!E6)</f>
        <v>225</v>
      </c>
      <c r="G7">
        <f>LEN('Project Database '!F6)</f>
        <v>89</v>
      </c>
      <c r="H7">
        <f>LEN('Project Database '!G6)</f>
        <v>616</v>
      </c>
      <c r="I7">
        <f>LEN('Project Database '!H6)</f>
        <v>679</v>
      </c>
      <c r="J7">
        <f>LEN('Project Database '!I6)</f>
        <v>150</v>
      </c>
      <c r="K7">
        <f>LEN('Project Database '!J6)</f>
        <v>178</v>
      </c>
      <c r="L7">
        <f>LEN('Project Database '!K6)</f>
        <v>22</v>
      </c>
      <c r="M7">
        <f>LEN('Project Database '!L6)</f>
        <v>136</v>
      </c>
      <c r="N7">
        <f>LEN('Project Database '!M6)</f>
        <v>6</v>
      </c>
      <c r="O7">
        <f>LEN('Project Database '!N6)</f>
        <v>18</v>
      </c>
      <c r="P7">
        <f>LEN('Project Database '!O6)</f>
        <v>11</v>
      </c>
      <c r="Q7">
        <f>LEN('Project Database '!P6)</f>
        <v>32</v>
      </c>
      <c r="R7">
        <f>LEN('Project Database '!Q6)</f>
        <v>66</v>
      </c>
      <c r="S7">
        <f>LEN('Project Database '!R6)</f>
        <v>83</v>
      </c>
      <c r="T7">
        <f>LEN('Project Database '!S6)</f>
        <v>2</v>
      </c>
      <c r="U7">
        <f>LEN('Project Database '!T6)</f>
        <v>2</v>
      </c>
      <c r="V7">
        <f>LEN('Project Database '!U6)</f>
        <v>7</v>
      </c>
      <c r="W7">
        <f>LEN('Project Database '!V6)</f>
        <v>0</v>
      </c>
      <c r="X7">
        <f>LEN('Project Database '!W6)</f>
        <v>28</v>
      </c>
      <c r="Y7" t="e">
        <f>LEN('Project Database '!#REF!)</f>
        <v>#REF!</v>
      </c>
      <c r="Z7">
        <f>LEN('Project Database '!X6)</f>
        <v>57</v>
      </c>
    </row>
    <row r="8" spans="1:26">
      <c r="A8" t="str">
        <f>'Project Database '!A7</f>
        <v>Babele</v>
      </c>
      <c r="B8">
        <f>LEN('Project Database '!A7)</f>
        <v>6</v>
      </c>
      <c r="C8">
        <f>LEN('Project Database '!B7)</f>
        <v>86</v>
      </c>
      <c r="D8">
        <f>LEN('Project Database '!C7)</f>
        <v>0</v>
      </c>
      <c r="E8">
        <f>LEN('Project Database '!D7)</f>
        <v>6</v>
      </c>
      <c r="F8">
        <f>LEN('Project Database '!E7)</f>
        <v>390</v>
      </c>
      <c r="G8">
        <f>LEN('Project Database '!F7)</f>
        <v>743</v>
      </c>
      <c r="H8">
        <f>LEN('Project Database '!G7)</f>
        <v>172</v>
      </c>
      <c r="I8">
        <f>LEN('Project Database '!H7)</f>
        <v>641</v>
      </c>
      <c r="J8">
        <f>LEN('Project Database '!I7)</f>
        <v>242</v>
      </c>
      <c r="K8">
        <f>LEN('Project Database '!J7)</f>
        <v>150</v>
      </c>
      <c r="L8">
        <f>LEN('Project Database '!K7)</f>
        <v>13</v>
      </c>
      <c r="M8">
        <f>LEN('Project Database '!L7)</f>
        <v>397</v>
      </c>
      <c r="N8">
        <f>LEN('Project Database '!M7)</f>
        <v>6</v>
      </c>
      <c r="O8">
        <f>LEN('Project Database '!N7)</f>
        <v>13</v>
      </c>
      <c r="P8">
        <f>LEN('Project Database '!O7)</f>
        <v>4</v>
      </c>
      <c r="Q8">
        <f>LEN('Project Database '!P7)</f>
        <v>5</v>
      </c>
      <c r="R8">
        <f>LEN('Project Database '!Q7)</f>
        <v>42</v>
      </c>
      <c r="S8">
        <f>LEN('Project Database '!R7)</f>
        <v>34</v>
      </c>
      <c r="T8">
        <f>LEN('Project Database '!S7)</f>
        <v>2</v>
      </c>
      <c r="U8">
        <f>LEN('Project Database '!T7)</f>
        <v>2</v>
      </c>
      <c r="V8">
        <f>LEN('Project Database '!U7)</f>
        <v>4</v>
      </c>
      <c r="W8">
        <f>LEN('Project Database '!V7)</f>
        <v>0</v>
      </c>
      <c r="X8">
        <f>LEN('Project Database '!W7)</f>
        <v>28</v>
      </c>
      <c r="Y8" t="e">
        <f>LEN('Project Database '!#REF!)</f>
        <v>#REF!</v>
      </c>
      <c r="Z8">
        <f>LEN('Project Database '!X7)</f>
        <v>53</v>
      </c>
    </row>
    <row r="9" spans="1:26">
      <c r="A9" t="str">
        <f>'Project Database '!A8</f>
        <v>Bahmni</v>
      </c>
      <c r="B9">
        <f>LEN('Project Database '!A8)</f>
        <v>6</v>
      </c>
      <c r="C9">
        <f>LEN('Project Database '!B8)</f>
        <v>89</v>
      </c>
      <c r="D9">
        <f>LEN('Project Database '!C8)</f>
        <v>0</v>
      </c>
      <c r="E9">
        <f>LEN('Project Database '!D8)</f>
        <v>20</v>
      </c>
      <c r="F9">
        <f>LEN('Project Database '!E8)</f>
        <v>395</v>
      </c>
      <c r="G9">
        <f>LEN('Project Database '!F8)</f>
        <v>291</v>
      </c>
      <c r="H9">
        <f>LEN('Project Database '!G8)</f>
        <v>193</v>
      </c>
      <c r="I9">
        <f>LEN('Project Database '!H8)</f>
        <v>1405</v>
      </c>
      <c r="J9">
        <f>LEN('Project Database '!I8)</f>
        <v>405</v>
      </c>
      <c r="K9">
        <f>LEN('Project Database '!J8)</f>
        <v>43</v>
      </c>
      <c r="L9">
        <f>LEN('Project Database '!K8)</f>
        <v>17</v>
      </c>
      <c r="M9">
        <f>LEN('Project Database '!L8)</f>
        <v>402</v>
      </c>
      <c r="N9">
        <f>LEN('Project Database '!M8)</f>
        <v>6</v>
      </c>
      <c r="O9">
        <f>LEN('Project Database '!N8)</f>
        <v>23</v>
      </c>
      <c r="P9">
        <f>LEN('Project Database '!O8)</f>
        <v>51</v>
      </c>
      <c r="Q9">
        <f>LEN('Project Database '!P8)</f>
        <v>6</v>
      </c>
      <c r="R9">
        <f>LEN('Project Database '!Q8)</f>
        <v>55</v>
      </c>
      <c r="S9">
        <f>LEN('Project Database '!R8)</f>
        <v>63</v>
      </c>
      <c r="T9">
        <f>LEN('Project Database '!S8)</f>
        <v>3</v>
      </c>
      <c r="U9">
        <f>LEN('Project Database '!T8)</f>
        <v>2</v>
      </c>
      <c r="V9">
        <f>LEN('Project Database '!U8)</f>
        <v>4</v>
      </c>
      <c r="W9">
        <f>LEN('Project Database '!V8)</f>
        <v>0</v>
      </c>
      <c r="X9">
        <f>LEN('Project Database '!W8)</f>
        <v>91</v>
      </c>
      <c r="Y9" t="e">
        <f>LEN('Project Database '!#REF!)</f>
        <v>#REF!</v>
      </c>
      <c r="Z9">
        <f>LEN('Project Database '!X8)</f>
        <v>53</v>
      </c>
    </row>
    <row r="10" spans="1:26">
      <c r="A10" t="str">
        <f>'Project Database '!A9</f>
        <v xml:space="preserve">Beacon </v>
      </c>
      <c r="B10">
        <f>LEN('Project Database '!A9)</f>
        <v>7</v>
      </c>
      <c r="C10">
        <f>LEN('Project Database '!B9)</f>
        <v>50</v>
      </c>
      <c r="D10">
        <f>LEN('Project Database '!C9)</f>
        <v>0</v>
      </c>
      <c r="E10">
        <f>LEN('Project Database '!D9)</f>
        <v>25</v>
      </c>
      <c r="F10">
        <f>LEN('Project Database '!E9)</f>
        <v>963</v>
      </c>
      <c r="G10">
        <f>LEN('Project Database '!F9)</f>
        <v>179</v>
      </c>
      <c r="H10">
        <f>LEN('Project Database '!G9)</f>
        <v>317</v>
      </c>
      <c r="I10">
        <f>LEN('Project Database '!H9)</f>
        <v>462</v>
      </c>
      <c r="J10">
        <f>LEN('Project Database '!I9)</f>
        <v>173</v>
      </c>
      <c r="K10">
        <f>LEN('Project Database '!J9)</f>
        <v>132</v>
      </c>
      <c r="L10">
        <f>LEN('Project Database '!K9)</f>
        <v>29</v>
      </c>
      <c r="M10">
        <f>LEN('Project Database '!L9)</f>
        <v>106</v>
      </c>
      <c r="N10">
        <f>LEN('Project Database '!M9)</f>
        <v>6</v>
      </c>
      <c r="O10">
        <f>LEN('Project Database '!N9)</f>
        <v>26</v>
      </c>
      <c r="P10">
        <f>LEN('Project Database '!O9)</f>
        <v>16</v>
      </c>
      <c r="Q10">
        <f>LEN('Project Database '!P9)</f>
        <v>14</v>
      </c>
      <c r="R10">
        <f>LEN('Project Database '!Q9)</f>
        <v>35</v>
      </c>
      <c r="S10">
        <f>LEN('Project Database '!R9)</f>
        <v>107</v>
      </c>
      <c r="T10">
        <f>LEN('Project Database '!S9)</f>
        <v>2</v>
      </c>
      <c r="U10">
        <f>LEN('Project Database '!T9)</f>
        <v>2</v>
      </c>
      <c r="V10">
        <f>LEN('Project Database '!U9)</f>
        <v>5</v>
      </c>
      <c r="W10">
        <f>LEN('Project Database '!V9)</f>
        <v>9</v>
      </c>
      <c r="X10">
        <f>LEN('Project Database '!W9)</f>
        <v>43</v>
      </c>
      <c r="Y10" t="e">
        <f>LEN('Project Database '!#REF!)</f>
        <v>#REF!</v>
      </c>
      <c r="Z10">
        <f>LEN('Project Database '!X9)</f>
        <v>54</v>
      </c>
    </row>
    <row r="11" spans="1:26">
      <c r="A11" t="str">
        <f>'Project Database '!A10</f>
        <v>Bioverse</v>
      </c>
      <c r="B11">
        <f>LEN('Project Database '!A10)</f>
        <v>8</v>
      </c>
      <c r="C11">
        <f>LEN('Project Database '!B10)</f>
        <v>75</v>
      </c>
      <c r="D11">
        <f>LEN('Project Database '!C10)</f>
        <v>0</v>
      </c>
      <c r="E11">
        <f>LEN('Project Database '!D10)</f>
        <v>8</v>
      </c>
      <c r="F11">
        <f>LEN('Project Database '!E10)</f>
        <v>500</v>
      </c>
      <c r="G11">
        <f>LEN('Project Database '!F10)</f>
        <v>550</v>
      </c>
      <c r="H11">
        <f>LEN('Project Database '!G10)</f>
        <v>148</v>
      </c>
      <c r="I11">
        <f>LEN('Project Database '!H10)</f>
        <v>605</v>
      </c>
      <c r="J11">
        <f>LEN('Project Database '!I10)</f>
        <v>335</v>
      </c>
      <c r="K11">
        <f>LEN('Project Database '!J10)</f>
        <v>55</v>
      </c>
      <c r="L11">
        <f>LEN('Project Database '!K10)</f>
        <v>6</v>
      </c>
      <c r="M11">
        <f>LEN('Project Database '!L10)</f>
        <v>168</v>
      </c>
      <c r="N11">
        <f>LEN('Project Database '!M10)</f>
        <v>26</v>
      </c>
      <c r="O11">
        <f>LEN('Project Database '!N10)</f>
        <v>24</v>
      </c>
      <c r="P11">
        <f>LEN('Project Database '!O10)</f>
        <v>15</v>
      </c>
      <c r="Q11">
        <f>LEN('Project Database '!P10)</f>
        <v>25</v>
      </c>
      <c r="R11">
        <f>LEN('Project Database '!Q10)</f>
        <v>47</v>
      </c>
      <c r="S11">
        <f>LEN('Project Database '!R10)</f>
        <v>61</v>
      </c>
      <c r="T11">
        <f>LEN('Project Database '!S10)</f>
        <v>2</v>
      </c>
      <c r="U11">
        <f>LEN('Project Database '!T10)</f>
        <v>2</v>
      </c>
      <c r="V11">
        <f>LEN('Project Database '!U10)</f>
        <v>3</v>
      </c>
      <c r="W11">
        <f>LEN('Project Database '!V10)</f>
        <v>0</v>
      </c>
      <c r="X11">
        <f>LEN('Project Database '!W10)</f>
        <v>27</v>
      </c>
      <c r="Y11" t="e">
        <f>LEN('Project Database '!#REF!)</f>
        <v>#REF!</v>
      </c>
      <c r="Z11">
        <f>LEN('Project Database '!X10)</f>
        <v>56</v>
      </c>
    </row>
    <row r="12" spans="1:26">
      <c r="A12" t="str">
        <f>'Project Database '!A11</f>
        <v>Bluetown</v>
      </c>
      <c r="B12">
        <f>LEN('Project Database '!A11)</f>
        <v>8</v>
      </c>
      <c r="C12">
        <f>LEN('Project Database '!B11)</f>
        <v>72</v>
      </c>
      <c r="D12">
        <f>LEN('Project Database '!C11)</f>
        <v>0</v>
      </c>
      <c r="E12">
        <f>LEN('Project Database '!D11)</f>
        <v>8</v>
      </c>
      <c r="F12">
        <f>LEN('Project Database '!E11)</f>
        <v>936</v>
      </c>
      <c r="G12">
        <f>LEN('Project Database '!F11)</f>
        <v>214</v>
      </c>
      <c r="H12">
        <f>LEN('Project Database '!G11)</f>
        <v>185</v>
      </c>
      <c r="I12">
        <f>LEN('Project Database '!H11)</f>
        <v>763</v>
      </c>
      <c r="J12">
        <f>LEN('Project Database '!I11)</f>
        <v>329</v>
      </c>
      <c r="K12">
        <f>LEN('Project Database '!J11)</f>
        <v>130</v>
      </c>
      <c r="L12">
        <f>LEN('Project Database '!K11)</f>
        <v>12</v>
      </c>
      <c r="M12">
        <f>LEN('Project Database '!L11)</f>
        <v>177</v>
      </c>
      <c r="N12">
        <f>LEN('Project Database '!M11)</f>
        <v>19</v>
      </c>
      <c r="O12">
        <f>LEN('Project Database '!N11)</f>
        <v>16</v>
      </c>
      <c r="P12">
        <f>LEN('Project Database '!O11)</f>
        <v>10</v>
      </c>
      <c r="Q12">
        <f>LEN('Project Database '!P11)</f>
        <v>16</v>
      </c>
      <c r="R12">
        <f>LEN('Project Database '!Q11)</f>
        <v>12</v>
      </c>
      <c r="S12">
        <f>LEN('Project Database '!R11)</f>
        <v>110</v>
      </c>
      <c r="T12">
        <f>LEN('Project Database '!S11)</f>
        <v>2</v>
      </c>
      <c r="U12">
        <f>LEN('Project Database '!T11)</f>
        <v>2</v>
      </c>
      <c r="V12">
        <f>LEN('Project Database '!U11)</f>
        <v>5</v>
      </c>
      <c r="W12">
        <f>LEN('Project Database '!V11)</f>
        <v>0</v>
      </c>
      <c r="X12">
        <f>LEN('Project Database '!W11)</f>
        <v>48</v>
      </c>
      <c r="Y12" t="e">
        <f>LEN('Project Database '!#REF!)</f>
        <v>#REF!</v>
      </c>
      <c r="Z12">
        <f>LEN('Project Database '!X11)</f>
        <v>55</v>
      </c>
    </row>
    <row r="13" spans="1:26">
      <c r="A13" t="str">
        <f>'Project Database '!A12</f>
        <v>Breeze Technologies</v>
      </c>
      <c r="B13">
        <f>LEN('Project Database '!A12)</f>
        <v>19</v>
      </c>
      <c r="C13">
        <f>LEN('Project Database '!B12)</f>
        <v>48</v>
      </c>
      <c r="D13">
        <f>LEN('Project Database '!C12)</f>
        <v>0</v>
      </c>
      <c r="E13">
        <f>LEN('Project Database '!D12)</f>
        <v>19</v>
      </c>
      <c r="F13">
        <f>LEN('Project Database '!E12)</f>
        <v>1624</v>
      </c>
      <c r="G13">
        <f>LEN('Project Database '!F12)</f>
        <v>668</v>
      </c>
      <c r="H13">
        <f>LEN('Project Database '!G12)</f>
        <v>101</v>
      </c>
      <c r="I13">
        <f>LEN('Project Database '!H12)</f>
        <v>919</v>
      </c>
      <c r="J13">
        <f>LEN('Project Database '!I12)</f>
        <v>260</v>
      </c>
      <c r="K13">
        <f>LEN('Project Database '!J12)</f>
        <v>59</v>
      </c>
      <c r="L13">
        <f>LEN('Project Database '!K12)</f>
        <v>95</v>
      </c>
      <c r="M13">
        <f>LEN('Project Database '!L12)</f>
        <v>159</v>
      </c>
      <c r="N13">
        <f>LEN('Project Database '!M12)</f>
        <v>50</v>
      </c>
      <c r="O13">
        <f>LEN('Project Database '!N12)</f>
        <v>34</v>
      </c>
      <c r="P13">
        <f>LEN('Project Database '!O12)</f>
        <v>8</v>
      </c>
      <c r="Q13">
        <f>LEN('Project Database '!P12)</f>
        <v>7</v>
      </c>
      <c r="R13">
        <f>LEN('Project Database '!Q12)</f>
        <v>54</v>
      </c>
      <c r="S13">
        <f>LEN('Project Database '!R12)</f>
        <v>113</v>
      </c>
      <c r="T13">
        <f>LEN('Project Database '!S12)</f>
        <v>0</v>
      </c>
      <c r="U13">
        <f>LEN('Project Database '!T12)</f>
        <v>2</v>
      </c>
      <c r="V13">
        <f>LEN('Project Database '!U12)</f>
        <v>9</v>
      </c>
      <c r="W13">
        <f>LEN('Project Database '!V12)</f>
        <v>0</v>
      </c>
      <c r="X13">
        <f>LEN('Project Database '!W12)</f>
        <v>43</v>
      </c>
      <c r="Y13" t="e">
        <f>LEN('Project Database '!#REF!)</f>
        <v>#REF!</v>
      </c>
      <c r="Z13">
        <f>LEN('Project Database '!X12)</f>
        <v>79</v>
      </c>
    </row>
    <row r="14" spans="1:26">
      <c r="A14" t="str">
        <f>'Project Database '!A13</f>
        <v>CarbonSpace Platform</v>
      </c>
      <c r="B14">
        <f>LEN('Project Database '!A13)</f>
        <v>20</v>
      </c>
      <c r="C14">
        <f>LEN('Project Database '!B13)</f>
        <v>55</v>
      </c>
      <c r="D14">
        <f>LEN('Project Database '!C13)</f>
        <v>0</v>
      </c>
      <c r="E14">
        <f>LEN('Project Database '!D13)</f>
        <v>15</v>
      </c>
      <c r="F14">
        <f>LEN('Project Database '!E13)</f>
        <v>609</v>
      </c>
      <c r="G14">
        <f>LEN('Project Database '!F13)</f>
        <v>277</v>
      </c>
      <c r="H14">
        <f>LEN('Project Database '!G13)</f>
        <v>104</v>
      </c>
      <c r="I14">
        <f>LEN('Project Database '!H13)</f>
        <v>613</v>
      </c>
      <c r="J14">
        <f>LEN('Project Database '!I13)</f>
        <v>347</v>
      </c>
      <c r="K14">
        <f>LEN('Project Database '!J13)</f>
        <v>95</v>
      </c>
      <c r="L14">
        <f>LEN('Project Database '!K13)</f>
        <v>22</v>
      </c>
      <c r="M14">
        <f>LEN('Project Database '!L13)</f>
        <v>455</v>
      </c>
      <c r="N14">
        <f>LEN('Project Database '!M13)</f>
        <v>6</v>
      </c>
      <c r="O14">
        <f>LEN('Project Database '!N13)</f>
        <v>25</v>
      </c>
      <c r="P14">
        <f>LEN('Project Database '!O13)</f>
        <v>8</v>
      </c>
      <c r="Q14">
        <f>LEN('Project Database '!P13)</f>
        <v>7</v>
      </c>
      <c r="R14">
        <f>LEN('Project Database '!Q13)</f>
        <v>22</v>
      </c>
      <c r="S14">
        <f>LEN('Project Database '!R13)</f>
        <v>92</v>
      </c>
      <c r="T14">
        <f>LEN('Project Database '!S13)</f>
        <v>2</v>
      </c>
      <c r="U14">
        <f>LEN('Project Database '!T13)</f>
        <v>2</v>
      </c>
      <c r="V14">
        <f>LEN('Project Database '!U13)</f>
        <v>0</v>
      </c>
      <c r="W14">
        <f>LEN('Project Database '!V13)</f>
        <v>0</v>
      </c>
      <c r="X14">
        <f>LEN('Project Database '!W13)</f>
        <v>43</v>
      </c>
      <c r="Y14" t="e">
        <f>LEN('Project Database '!#REF!)</f>
        <v>#REF!</v>
      </c>
      <c r="Z14">
        <f>LEN('Project Database '!X13)</f>
        <v>67</v>
      </c>
    </row>
    <row r="15" spans="1:26">
      <c r="A15" t="str">
        <f>'Project Database '!A14</f>
        <v>Care Georeferencing Tool</v>
      </c>
      <c r="B15">
        <f>LEN('Project Database '!A14)</f>
        <v>24</v>
      </c>
      <c r="C15">
        <f>LEN('Project Database '!B14)</f>
        <v>72</v>
      </c>
      <c r="D15">
        <f>LEN('Project Database '!C14)</f>
        <v>0</v>
      </c>
      <c r="E15">
        <f>LEN('Project Database '!D14)</f>
        <v>24</v>
      </c>
      <c r="F15">
        <f>LEN('Project Database '!E14)</f>
        <v>705</v>
      </c>
      <c r="G15">
        <f>LEN('Project Database '!F14)</f>
        <v>316</v>
      </c>
      <c r="H15">
        <f>LEN('Project Database '!G14)</f>
        <v>803</v>
      </c>
      <c r="I15">
        <f>LEN('Project Database '!H14)</f>
        <v>839</v>
      </c>
      <c r="J15">
        <f>LEN('Project Database '!I14)</f>
        <v>267</v>
      </c>
      <c r="K15">
        <f>LEN('Project Database '!J14)</f>
        <v>116</v>
      </c>
      <c r="L15">
        <f>LEN('Project Database '!K14)</f>
        <v>37</v>
      </c>
      <c r="M15">
        <f>LEN('Project Database '!L14)</f>
        <v>911</v>
      </c>
      <c r="N15">
        <f>LEN('Project Database '!M14)</f>
        <v>72</v>
      </c>
      <c r="O15">
        <f>LEN('Project Database '!N14)</f>
        <v>143</v>
      </c>
      <c r="P15">
        <f>LEN('Project Database '!O14)</f>
        <v>32</v>
      </c>
      <c r="Q15">
        <f>LEN('Project Database '!P14)</f>
        <v>24</v>
      </c>
      <c r="R15">
        <f>LEN('Project Database '!Q14)</f>
        <v>85</v>
      </c>
      <c r="S15">
        <f>LEN('Project Database '!R14)</f>
        <v>21</v>
      </c>
      <c r="T15">
        <f>LEN('Project Database '!S14)</f>
        <v>23</v>
      </c>
      <c r="U15">
        <f>LEN('Project Database '!T14)</f>
        <v>3</v>
      </c>
      <c r="V15">
        <f>LEN('Project Database '!U14)</f>
        <v>0</v>
      </c>
      <c r="W15">
        <f>LEN('Project Database '!V14)</f>
        <v>31</v>
      </c>
      <c r="X15">
        <f>LEN('Project Database '!W14)</f>
        <v>0</v>
      </c>
      <c r="Y15" t="e">
        <f>LEN('Project Database '!#REF!)</f>
        <v>#REF!</v>
      </c>
      <c r="Z15">
        <f>LEN('Project Database '!X14)</f>
        <v>82</v>
      </c>
    </row>
    <row r="16" spans="1:26">
      <c r="A16" t="str">
        <f>'Project Database '!A15</f>
        <v>Cerberus</v>
      </c>
      <c r="B16">
        <f>LEN('Project Database '!A15)</f>
        <v>8</v>
      </c>
      <c r="C16">
        <f>LEN('Project Database '!B15)</f>
        <v>71</v>
      </c>
      <c r="D16">
        <f>LEN('Project Database '!C15)</f>
        <v>0</v>
      </c>
      <c r="E16">
        <f>LEN('Project Database '!D15)</f>
        <v>10</v>
      </c>
      <c r="F16">
        <f>LEN('Project Database '!E15)</f>
        <v>177</v>
      </c>
      <c r="G16">
        <f>LEN('Project Database '!F15)</f>
        <v>574</v>
      </c>
      <c r="H16">
        <f>LEN('Project Database '!G15)</f>
        <v>368</v>
      </c>
      <c r="I16">
        <f>LEN('Project Database '!H15)</f>
        <v>559</v>
      </c>
      <c r="J16">
        <f>LEN('Project Database '!I15)</f>
        <v>326</v>
      </c>
      <c r="K16">
        <f>LEN('Project Database '!J15)</f>
        <v>87</v>
      </c>
      <c r="L16">
        <f>LEN('Project Database '!K15)</f>
        <v>21</v>
      </c>
      <c r="M16">
        <f>LEN('Project Database '!L15)</f>
        <v>273</v>
      </c>
      <c r="N16">
        <f>LEN('Project Database '!M15)</f>
        <v>0</v>
      </c>
      <c r="O16">
        <f>LEN('Project Database '!N15)</f>
        <v>24</v>
      </c>
      <c r="P16">
        <f>LEN('Project Database '!O15)</f>
        <v>31</v>
      </c>
      <c r="Q16">
        <f>LEN('Project Database '!P15)</f>
        <v>15</v>
      </c>
      <c r="R16">
        <f>LEN('Project Database '!Q15)</f>
        <v>49</v>
      </c>
      <c r="S16">
        <f>LEN('Project Database '!R15)</f>
        <v>101</v>
      </c>
      <c r="T16">
        <f>LEN('Project Database '!S15)</f>
        <v>2</v>
      </c>
      <c r="U16">
        <f>LEN('Project Database '!T15)</f>
        <v>2</v>
      </c>
      <c r="V16">
        <f>LEN('Project Database '!U15)</f>
        <v>0</v>
      </c>
      <c r="W16">
        <f>LEN('Project Database '!V15)</f>
        <v>0</v>
      </c>
      <c r="X16">
        <f>LEN('Project Database '!W15)</f>
        <v>28</v>
      </c>
      <c r="Y16" t="e">
        <f>LEN('Project Database '!#REF!)</f>
        <v>#REF!</v>
      </c>
      <c r="Z16">
        <f>LEN('Project Database '!X15)</f>
        <v>56</v>
      </c>
    </row>
    <row r="17" spans="1:26">
      <c r="A17" t="str">
        <f>'Project Database '!A16</f>
        <v>ChekkitApp</v>
      </c>
      <c r="B17">
        <f>LEN('Project Database '!A16)</f>
        <v>10</v>
      </c>
      <c r="C17">
        <f>LEN('Project Database '!B16)</f>
        <v>75</v>
      </c>
      <c r="D17">
        <f>LEN('Project Database '!C16)</f>
        <v>0</v>
      </c>
      <c r="E17">
        <f>LEN('Project Database '!D16)</f>
        <v>26</v>
      </c>
      <c r="F17">
        <f>LEN('Project Database '!E16)</f>
        <v>580</v>
      </c>
      <c r="G17">
        <f>LEN('Project Database '!F16)</f>
        <v>125</v>
      </c>
      <c r="H17">
        <f>LEN('Project Database '!G16)</f>
        <v>335</v>
      </c>
      <c r="I17">
        <f>LEN('Project Database '!H16)</f>
        <v>1208</v>
      </c>
      <c r="J17">
        <f>LEN('Project Database '!I16)</f>
        <v>492</v>
      </c>
      <c r="K17">
        <f>LEN('Project Database '!J16)</f>
        <v>123</v>
      </c>
      <c r="L17">
        <f>LEN('Project Database '!K16)</f>
        <v>20</v>
      </c>
      <c r="M17">
        <f>LEN('Project Database '!L16)</f>
        <v>398</v>
      </c>
      <c r="N17">
        <f>LEN('Project Database '!M16)</f>
        <v>24</v>
      </c>
      <c r="O17">
        <f>LEN('Project Database '!N16)</f>
        <v>22</v>
      </c>
      <c r="P17">
        <f>LEN('Project Database '!O16)</f>
        <v>32</v>
      </c>
      <c r="Q17">
        <f>LEN('Project Database '!P16)</f>
        <v>24</v>
      </c>
      <c r="R17">
        <f>LEN('Project Database '!Q16)</f>
        <v>50</v>
      </c>
      <c r="S17">
        <f>LEN('Project Database '!R16)</f>
        <v>129</v>
      </c>
      <c r="T17">
        <f>LEN('Project Database '!S16)</f>
        <v>2</v>
      </c>
      <c r="U17">
        <f>LEN('Project Database '!T16)</f>
        <v>2</v>
      </c>
      <c r="V17">
        <f>LEN('Project Database '!U16)</f>
        <v>6</v>
      </c>
      <c r="W17">
        <f>LEN('Project Database '!V16)</f>
        <v>0</v>
      </c>
      <c r="X17">
        <f>LEN('Project Database '!W16)</f>
        <v>28</v>
      </c>
      <c r="Y17" t="e">
        <f>LEN('Project Database '!#REF!)</f>
        <v>#REF!</v>
      </c>
      <c r="Z17">
        <f>LEN('Project Database '!X16)</f>
        <v>57</v>
      </c>
    </row>
    <row r="18" spans="1:26">
      <c r="A18" t="str">
        <f>'Project Database '!A17</f>
        <v>Climate TRACE</v>
      </c>
      <c r="B18">
        <f>LEN('Project Database '!A17)</f>
        <v>13</v>
      </c>
      <c r="C18">
        <f>LEN('Project Database '!B17)</f>
        <v>93</v>
      </c>
      <c r="D18">
        <f>LEN('Project Database '!C17)</f>
        <v>0</v>
      </c>
      <c r="E18">
        <f>LEN('Project Database '!D17)</f>
        <v>8</v>
      </c>
      <c r="F18">
        <f>LEN('Project Database '!E17)</f>
        <v>702</v>
      </c>
      <c r="G18">
        <f>LEN('Project Database '!F17)</f>
        <v>569</v>
      </c>
      <c r="H18">
        <f>LEN('Project Database '!G17)</f>
        <v>224</v>
      </c>
      <c r="I18">
        <f>LEN('Project Database '!H17)</f>
        <v>542</v>
      </c>
      <c r="J18">
        <f>LEN('Project Database '!I17)</f>
        <v>376</v>
      </c>
      <c r="K18">
        <f>LEN('Project Database '!J17)</f>
        <v>340</v>
      </c>
      <c r="L18">
        <f>LEN('Project Database '!K17)</f>
        <v>0</v>
      </c>
      <c r="M18">
        <f>LEN('Project Database '!L17)</f>
        <v>92</v>
      </c>
      <c r="N18">
        <f>LEN('Project Database '!M17)</f>
        <v>0</v>
      </c>
      <c r="O18">
        <f>LEN('Project Database '!N17)</f>
        <v>20</v>
      </c>
      <c r="P18">
        <f>LEN('Project Database '!O17)</f>
        <v>18</v>
      </c>
      <c r="Q18">
        <f>LEN('Project Database '!P17)</f>
        <v>8</v>
      </c>
      <c r="R18">
        <f>LEN('Project Database '!Q17)</f>
        <v>61</v>
      </c>
      <c r="S18">
        <f>LEN('Project Database '!R17)</f>
        <v>102</v>
      </c>
      <c r="T18">
        <f>LEN('Project Database '!S17)</f>
        <v>2</v>
      </c>
      <c r="U18">
        <f>LEN('Project Database '!T17)</f>
        <v>2</v>
      </c>
      <c r="V18">
        <f>LEN('Project Database '!U17)</f>
        <v>0</v>
      </c>
      <c r="W18">
        <f>LEN('Project Database '!V17)</f>
        <v>0</v>
      </c>
      <c r="X18">
        <f>LEN('Project Database '!W17)</f>
        <v>43</v>
      </c>
      <c r="Y18" t="e">
        <f>LEN('Project Database '!#REF!)</f>
        <v>#REF!</v>
      </c>
      <c r="Z18">
        <f>LEN('Project Database '!X17)</f>
        <v>61</v>
      </c>
    </row>
    <row r="19" spans="1:26">
      <c r="A19" t="str">
        <f>'Project Database '!A18</f>
        <v>CoAmana Marketplace</v>
      </c>
      <c r="B19">
        <f>LEN('Project Database '!A18)</f>
        <v>19</v>
      </c>
      <c r="C19">
        <f>LEN('Project Database '!B18)</f>
        <v>103</v>
      </c>
      <c r="D19">
        <f>LEN('Project Database '!C18)</f>
        <v>0</v>
      </c>
      <c r="E19">
        <f>LEN('Project Database '!D18)</f>
        <v>7</v>
      </c>
      <c r="F19">
        <f>LEN('Project Database '!E18)</f>
        <v>288</v>
      </c>
      <c r="G19">
        <f>LEN('Project Database '!F18)</f>
        <v>291</v>
      </c>
      <c r="H19">
        <f>LEN('Project Database '!G18)</f>
        <v>388</v>
      </c>
      <c r="I19">
        <f>LEN('Project Database '!H18)</f>
        <v>1220</v>
      </c>
      <c r="J19">
        <f>LEN('Project Database '!I18)</f>
        <v>380</v>
      </c>
      <c r="K19">
        <f>LEN('Project Database '!J18)</f>
        <v>138</v>
      </c>
      <c r="L19">
        <f>LEN('Project Database '!K18)</f>
        <v>14</v>
      </c>
      <c r="M19">
        <f>LEN('Project Database '!L18)</f>
        <v>145</v>
      </c>
      <c r="N19">
        <f>LEN('Project Database '!M18)</f>
        <v>6</v>
      </c>
      <c r="O19">
        <f>LEN('Project Database '!N18)</f>
        <v>20</v>
      </c>
      <c r="P19">
        <f>LEN('Project Database '!O18)</f>
        <v>11</v>
      </c>
      <c r="Q19">
        <f>LEN('Project Database '!P18)</f>
        <v>15</v>
      </c>
      <c r="R19">
        <f>LEN('Project Database '!Q18)</f>
        <v>28</v>
      </c>
      <c r="S19">
        <f>LEN('Project Database '!R18)</f>
        <v>94</v>
      </c>
      <c r="T19">
        <f>LEN('Project Database '!S18)</f>
        <v>2</v>
      </c>
      <c r="U19">
        <f>LEN('Project Database '!T18)</f>
        <v>2</v>
      </c>
      <c r="V19">
        <f>LEN('Project Database '!U18)</f>
        <v>6</v>
      </c>
      <c r="W19">
        <f>LEN('Project Database '!V18)</f>
        <v>3</v>
      </c>
      <c r="X19">
        <f>LEN('Project Database '!W18)</f>
        <v>43</v>
      </c>
      <c r="Y19" t="e">
        <f>LEN('Project Database '!#REF!)</f>
        <v>#REF!</v>
      </c>
      <c r="Z19">
        <f>LEN('Project Database '!X18)</f>
        <v>64</v>
      </c>
    </row>
    <row r="20" spans="1:26">
      <c r="A20" t="str">
        <f>'Project Database '!A19</f>
        <v>Community Energy Toolkit (COMET)</v>
      </c>
      <c r="B20">
        <f>LEN('Project Database '!A19)</f>
        <v>32</v>
      </c>
      <c r="C20">
        <f>LEN('Project Database '!B19)</f>
        <v>88</v>
      </c>
      <c r="D20">
        <f>LEN('Project Database '!C19)</f>
        <v>0</v>
      </c>
      <c r="E20">
        <f>LEN('Project Database '!D19)</f>
        <v>21</v>
      </c>
      <c r="F20">
        <f>LEN('Project Database '!E19)</f>
        <v>522</v>
      </c>
      <c r="G20">
        <f>LEN('Project Database '!F19)</f>
        <v>531</v>
      </c>
      <c r="H20">
        <f>LEN('Project Database '!G19)</f>
        <v>281</v>
      </c>
      <c r="I20">
        <f>LEN('Project Database '!H19)</f>
        <v>902</v>
      </c>
      <c r="J20">
        <f>LEN('Project Database '!I19)</f>
        <v>340</v>
      </c>
      <c r="K20">
        <f>LEN('Project Database '!J19)</f>
        <v>52</v>
      </c>
      <c r="L20">
        <f>LEN('Project Database '!K19)</f>
        <v>47</v>
      </c>
      <c r="M20">
        <f>LEN('Project Database '!L19)</f>
        <v>207</v>
      </c>
      <c r="N20">
        <f>LEN('Project Database '!M19)</f>
        <v>21</v>
      </c>
      <c r="O20">
        <f>LEN('Project Database '!N19)</f>
        <v>16</v>
      </c>
      <c r="P20">
        <f>LEN('Project Database '!O19)</f>
        <v>31</v>
      </c>
      <c r="Q20">
        <f>LEN('Project Database '!P19)</f>
        <v>7</v>
      </c>
      <c r="R20">
        <f>LEN('Project Database '!Q19)</f>
        <v>34</v>
      </c>
      <c r="S20">
        <f>LEN('Project Database '!R19)</f>
        <v>98</v>
      </c>
      <c r="T20">
        <f>LEN('Project Database '!S19)</f>
        <v>2</v>
      </c>
      <c r="U20">
        <f>LEN('Project Database '!T19)</f>
        <v>2</v>
      </c>
      <c r="V20">
        <f>LEN('Project Database '!U19)</f>
        <v>4</v>
      </c>
      <c r="W20">
        <f>LEN('Project Database '!V19)</f>
        <v>0</v>
      </c>
      <c r="X20">
        <f>LEN('Project Database '!W19)</f>
        <v>43</v>
      </c>
      <c r="Y20" t="e">
        <f>LEN('Project Database '!#REF!)</f>
        <v>#REF!</v>
      </c>
      <c r="Z20">
        <f>LEN('Project Database '!X19)</f>
        <v>80</v>
      </c>
    </row>
    <row r="21" spans="1:26">
      <c r="A21" t="str">
        <f>'Project Database '!A20</f>
        <v>CyberTracker Classic</v>
      </c>
      <c r="B21">
        <f>LEN('Project Database '!A20)</f>
        <v>20</v>
      </c>
      <c r="C21">
        <f>LEN('Project Database '!B20)</f>
        <v>109</v>
      </c>
      <c r="D21">
        <f>LEN('Project Database '!C20)</f>
        <v>0</v>
      </c>
      <c r="E21">
        <f>LEN('Project Database '!D20)</f>
        <v>25</v>
      </c>
      <c r="F21">
        <f>LEN('Project Database '!E20)</f>
        <v>246</v>
      </c>
      <c r="G21">
        <f>LEN('Project Database '!F20)</f>
        <v>200</v>
      </c>
      <c r="H21">
        <f>LEN('Project Database '!G20)</f>
        <v>364</v>
      </c>
      <c r="I21">
        <f>LEN('Project Database '!H20)</f>
        <v>396</v>
      </c>
      <c r="J21">
        <f>LEN('Project Database '!I20)</f>
        <v>558</v>
      </c>
      <c r="K21">
        <f>LEN('Project Database '!J20)</f>
        <v>46</v>
      </c>
      <c r="L21">
        <f>LEN('Project Database '!K20)</f>
        <v>22</v>
      </c>
      <c r="M21">
        <f>LEN('Project Database '!L20)</f>
        <v>349</v>
      </c>
      <c r="N21">
        <f>LEN('Project Database '!M20)</f>
        <v>6</v>
      </c>
      <c r="O21">
        <f>LEN('Project Database '!N20)</f>
        <v>20</v>
      </c>
      <c r="P21">
        <f>LEN('Project Database '!O20)</f>
        <v>17</v>
      </c>
      <c r="Q21">
        <f>LEN('Project Database '!P20)</f>
        <v>7</v>
      </c>
      <c r="R21">
        <f>LEN('Project Database '!Q20)</f>
        <v>45</v>
      </c>
      <c r="S21">
        <f>LEN('Project Database '!R20)</f>
        <v>74</v>
      </c>
      <c r="T21">
        <f>LEN('Project Database '!S20)</f>
        <v>2</v>
      </c>
      <c r="U21">
        <f>LEN('Project Database '!T20)</f>
        <v>2</v>
      </c>
      <c r="V21">
        <f>LEN('Project Database '!U20)</f>
        <v>5</v>
      </c>
      <c r="W21">
        <f>LEN('Project Database '!V20)</f>
        <v>0</v>
      </c>
      <c r="X21">
        <f>LEN('Project Database '!W20)</f>
        <v>43</v>
      </c>
      <c r="Y21" t="e">
        <f>LEN('Project Database '!#REF!)</f>
        <v>#REF!</v>
      </c>
      <c r="Z21">
        <f>LEN('Project Database '!X20)</f>
        <v>67</v>
      </c>
    </row>
    <row r="22" spans="1:26">
      <c r="A22" t="str">
        <f>'Project Database '!A21</f>
        <v>DHIS2</v>
      </c>
      <c r="B22">
        <f>LEN('Project Database '!A21)</f>
        <v>5</v>
      </c>
      <c r="C22">
        <f>LEN('Project Database '!B21)</f>
        <v>71</v>
      </c>
      <c r="D22">
        <f>LEN('Project Database '!C21)</f>
        <v>0</v>
      </c>
      <c r="E22">
        <f>LEN('Project Database '!D21)</f>
        <v>31</v>
      </c>
      <c r="F22">
        <f>LEN('Project Database '!E21)</f>
        <v>813</v>
      </c>
      <c r="G22">
        <f>LEN('Project Database '!F21)</f>
        <v>188</v>
      </c>
      <c r="H22">
        <f>LEN('Project Database '!G21)</f>
        <v>1347</v>
      </c>
      <c r="I22">
        <f>LEN('Project Database '!H21)</f>
        <v>966</v>
      </c>
      <c r="J22">
        <f>LEN('Project Database '!I21)</f>
        <v>394</v>
      </c>
      <c r="K22">
        <f>LEN('Project Database '!J21)</f>
        <v>34</v>
      </c>
      <c r="L22">
        <f>LEN('Project Database '!K21)</f>
        <v>23</v>
      </c>
      <c r="M22">
        <f>LEN('Project Database '!L21)</f>
        <v>786</v>
      </c>
      <c r="N22">
        <f>LEN('Project Database '!M21)</f>
        <v>6</v>
      </c>
      <c r="O22">
        <f>LEN('Project Database '!N21)</f>
        <v>17</v>
      </c>
      <c r="P22">
        <f>LEN('Project Database '!O21)</f>
        <v>32</v>
      </c>
      <c r="Q22">
        <f>LEN('Project Database '!P21)</f>
        <v>6</v>
      </c>
      <c r="R22">
        <f>LEN('Project Database '!Q21)</f>
        <v>55</v>
      </c>
      <c r="S22">
        <f>LEN('Project Database '!R21)</f>
        <v>59</v>
      </c>
      <c r="T22">
        <f>LEN('Project Database '!S21)</f>
        <v>3</v>
      </c>
      <c r="U22">
        <f>LEN('Project Database '!T21)</f>
        <v>2</v>
      </c>
      <c r="V22">
        <f>LEN('Project Database '!U21)</f>
        <v>8</v>
      </c>
      <c r="W22">
        <f>LEN('Project Database '!V21)</f>
        <v>0</v>
      </c>
      <c r="X22">
        <f>LEN('Project Database '!W21)</f>
        <v>28</v>
      </c>
      <c r="Y22" t="e">
        <f>LEN('Project Database '!#REF!)</f>
        <v>#REF!</v>
      </c>
      <c r="Z22">
        <f>LEN('Project Database '!X21)</f>
        <v>52</v>
      </c>
    </row>
    <row r="23" spans="1:26">
      <c r="A23" t="str">
        <f>'Project Database '!A22</f>
        <v>DiCRA</v>
      </c>
      <c r="B23">
        <f>LEN('Project Database '!A22)</f>
        <v>5</v>
      </c>
      <c r="C23">
        <f>LEN('Project Database '!B22)</f>
        <v>68</v>
      </c>
      <c r="D23">
        <f>LEN('Project Database '!C22)</f>
        <v>0</v>
      </c>
      <c r="E23">
        <f>LEN('Project Database '!D22)</f>
        <v>10</v>
      </c>
      <c r="F23">
        <f>LEN('Project Database '!E22)</f>
        <v>527</v>
      </c>
      <c r="G23">
        <f>LEN('Project Database '!F22)</f>
        <v>956</v>
      </c>
      <c r="H23">
        <f>LEN('Project Database '!G22)</f>
        <v>519</v>
      </c>
      <c r="I23">
        <f>LEN('Project Database '!H22)</f>
        <v>950</v>
      </c>
      <c r="J23">
        <f>LEN('Project Database '!I22)</f>
        <v>509</v>
      </c>
      <c r="K23">
        <f>LEN('Project Database '!J22)</f>
        <v>108</v>
      </c>
      <c r="L23">
        <f>LEN('Project Database '!K22)</f>
        <v>5</v>
      </c>
      <c r="M23">
        <f>LEN('Project Database '!L22)</f>
        <v>470</v>
      </c>
      <c r="N23">
        <f>LEN('Project Database '!M22)</f>
        <v>98</v>
      </c>
      <c r="O23">
        <f>LEN('Project Database '!N22)</f>
        <v>26</v>
      </c>
      <c r="P23">
        <f>LEN('Project Database '!O22)</f>
        <v>30</v>
      </c>
      <c r="Q23">
        <f>LEN('Project Database '!P22)</f>
        <v>7</v>
      </c>
      <c r="R23">
        <f>LEN('Project Database '!Q22)</f>
        <v>44</v>
      </c>
      <c r="S23">
        <f>LEN('Project Database '!R22)</f>
        <v>78</v>
      </c>
      <c r="T23">
        <f>LEN('Project Database '!S22)</f>
        <v>3</v>
      </c>
      <c r="U23">
        <f>LEN('Project Database '!T22)</f>
        <v>3</v>
      </c>
      <c r="V23">
        <f>LEN('Project Database '!U22)</f>
        <v>5</v>
      </c>
      <c r="W23">
        <f>LEN('Project Database '!V22)</f>
        <v>16</v>
      </c>
      <c r="X23">
        <f>LEN('Project Database '!W22)</f>
        <v>29</v>
      </c>
      <c r="Y23" t="e">
        <f>LEN('Project Database '!#REF!)</f>
        <v>#REF!</v>
      </c>
      <c r="Z23">
        <f>LEN('Project Database '!X22)</f>
        <v>82</v>
      </c>
    </row>
    <row r="24" spans="1:26">
      <c r="A24" t="str">
        <f>'Project Database '!A23</f>
        <v>Digital Governance Innovation and Transformation (DGIT)</v>
      </c>
      <c r="B24">
        <f>LEN('Project Database '!A23)</f>
        <v>55</v>
      </c>
      <c r="C24">
        <f>LEN('Project Database '!B23)</f>
        <v>107</v>
      </c>
      <c r="D24">
        <f>LEN('Project Database '!C23)</f>
        <v>0</v>
      </c>
      <c r="E24">
        <f>LEN('Project Database '!D23)</f>
        <v>9</v>
      </c>
      <c r="F24">
        <f>LEN('Project Database '!E23)</f>
        <v>482</v>
      </c>
      <c r="G24">
        <f>LEN('Project Database '!F23)</f>
        <v>840</v>
      </c>
      <c r="H24">
        <f>LEN('Project Database '!G23)</f>
        <v>246</v>
      </c>
      <c r="I24">
        <f>LEN('Project Database '!H23)</f>
        <v>1004</v>
      </c>
      <c r="J24">
        <f>LEN('Project Database '!I23)</f>
        <v>538</v>
      </c>
      <c r="K24">
        <f>LEN('Project Database '!J23)</f>
        <v>25</v>
      </c>
      <c r="L24">
        <f>LEN('Project Database '!K23)</f>
        <v>31</v>
      </c>
      <c r="M24">
        <f>LEN('Project Database '!L23)</f>
        <v>421</v>
      </c>
      <c r="N24">
        <f>LEN('Project Database '!M23)</f>
        <v>33</v>
      </c>
      <c r="O24">
        <f>LEN('Project Database '!N23)</f>
        <v>83</v>
      </c>
      <c r="P24">
        <f>LEN('Project Database '!O23)</f>
        <v>262</v>
      </c>
      <c r="Q24">
        <f>LEN('Project Database '!P23)</f>
        <v>5</v>
      </c>
      <c r="R24">
        <f>LEN('Project Database '!Q23)</f>
        <v>60</v>
      </c>
      <c r="S24">
        <f>LEN('Project Database '!R23)</f>
        <v>47</v>
      </c>
      <c r="T24">
        <f>LEN('Project Database '!S23)</f>
        <v>11</v>
      </c>
      <c r="U24">
        <f>LEN('Project Database '!T23)</f>
        <v>3</v>
      </c>
      <c r="V24">
        <f>LEN('Project Database '!U23)</f>
        <v>8</v>
      </c>
      <c r="W24">
        <f>LEN('Project Database '!V23)</f>
        <v>6</v>
      </c>
      <c r="X24">
        <f>LEN('Project Database '!W23)</f>
        <v>0</v>
      </c>
      <c r="Y24" t="e">
        <f>LEN('Project Database '!#REF!)</f>
        <v>#REF!</v>
      </c>
      <c r="Z24">
        <f>LEN('Project Database '!X23)</f>
        <v>82</v>
      </c>
    </row>
    <row r="25" spans="1:26">
      <c r="A25" t="str">
        <f>'Project Database '!A24</f>
        <v>DisasterAWARE Pro</v>
      </c>
      <c r="B25">
        <f>LEN('Project Database '!A24)</f>
        <v>17</v>
      </c>
      <c r="C25">
        <f>LEN('Project Database '!B24)</f>
        <v>150</v>
      </c>
      <c r="D25">
        <f>LEN('Project Database '!C24)</f>
        <v>0</v>
      </c>
      <c r="E25">
        <f>LEN('Project Database '!D24)</f>
        <v>23</v>
      </c>
      <c r="F25">
        <f>LEN('Project Database '!E24)</f>
        <v>264</v>
      </c>
      <c r="G25">
        <f>LEN('Project Database '!F24)</f>
        <v>518</v>
      </c>
      <c r="H25">
        <f>LEN('Project Database '!G24)</f>
        <v>274</v>
      </c>
      <c r="I25">
        <f>LEN('Project Database '!H24)</f>
        <v>1300</v>
      </c>
      <c r="J25">
        <f>LEN('Project Database '!I24)</f>
        <v>301</v>
      </c>
      <c r="K25">
        <f>LEN('Project Database '!J24)</f>
        <v>102</v>
      </c>
      <c r="L25">
        <f>LEN('Project Database '!K24)</f>
        <v>12</v>
      </c>
      <c r="M25">
        <f>LEN('Project Database '!L24)</f>
        <v>31</v>
      </c>
      <c r="N25">
        <f>LEN('Project Database '!M24)</f>
        <v>31</v>
      </c>
      <c r="O25">
        <f>LEN('Project Database '!N24)</f>
        <v>33</v>
      </c>
      <c r="P25">
        <f>LEN('Project Database '!O24)</f>
        <v>4</v>
      </c>
      <c r="Q25">
        <f>LEN('Project Database '!P24)</f>
        <v>15</v>
      </c>
      <c r="R25">
        <f>LEN('Project Database '!Q24)</f>
        <v>0</v>
      </c>
      <c r="S25">
        <f>LEN('Project Database '!R24)</f>
        <v>0</v>
      </c>
      <c r="T25">
        <f>LEN('Project Database '!S24)</f>
        <v>2</v>
      </c>
      <c r="U25">
        <f>LEN('Project Database '!T24)</f>
        <v>2</v>
      </c>
      <c r="V25">
        <f>LEN('Project Database '!U24)</f>
        <v>6</v>
      </c>
      <c r="W25">
        <f>LEN('Project Database '!V24)</f>
        <v>0</v>
      </c>
      <c r="X25">
        <f>LEN('Project Database '!W24)</f>
        <v>43</v>
      </c>
      <c r="Y25" t="e">
        <f>LEN('Project Database '!#REF!)</f>
        <v>#REF!</v>
      </c>
      <c r="Z25">
        <f>LEN('Project Database '!X24)</f>
        <v>82</v>
      </c>
    </row>
    <row r="26" spans="1:26">
      <c r="A26" t="str">
        <f>'Project Database '!A25</f>
        <v xml:space="preserve">D-MOSS </v>
      </c>
      <c r="B26">
        <f>LEN('Project Database '!A25)</f>
        <v>7</v>
      </c>
      <c r="C26">
        <f>LEN('Project Database '!B25)</f>
        <v>34</v>
      </c>
      <c r="D26">
        <f>LEN('Project Database '!C25)</f>
        <v>0</v>
      </c>
      <c r="E26">
        <f>LEN('Project Database '!D25)</f>
        <v>14</v>
      </c>
      <c r="F26">
        <f>LEN('Project Database '!E25)</f>
        <v>290</v>
      </c>
      <c r="G26">
        <f>LEN('Project Database '!F25)</f>
        <v>444</v>
      </c>
      <c r="H26">
        <f>LEN('Project Database '!G25)</f>
        <v>359</v>
      </c>
      <c r="I26">
        <f>LEN('Project Database '!H25)</f>
        <v>870</v>
      </c>
      <c r="J26">
        <f>LEN('Project Database '!I25)</f>
        <v>210</v>
      </c>
      <c r="K26">
        <f>LEN('Project Database '!J25)</f>
        <v>67</v>
      </c>
      <c r="L26">
        <f>LEN('Project Database '!K25)</f>
        <v>29</v>
      </c>
      <c r="M26">
        <f>LEN('Project Database '!L25)</f>
        <v>129</v>
      </c>
      <c r="N26">
        <f>LEN('Project Database '!M25)</f>
        <v>0</v>
      </c>
      <c r="O26">
        <f>LEN('Project Database '!N25)</f>
        <v>30</v>
      </c>
      <c r="P26">
        <f>LEN('Project Database '!O25)</f>
        <v>11</v>
      </c>
      <c r="Q26">
        <f>LEN('Project Database '!P25)</f>
        <v>6</v>
      </c>
      <c r="R26">
        <f>LEN('Project Database '!Q25)</f>
        <v>59</v>
      </c>
      <c r="S26">
        <f>LEN('Project Database '!R25)</f>
        <v>92</v>
      </c>
      <c r="T26">
        <f>LEN('Project Database '!S25)</f>
        <v>2</v>
      </c>
      <c r="U26">
        <f>LEN('Project Database '!T25)</f>
        <v>2</v>
      </c>
      <c r="V26">
        <f>LEN('Project Database '!U25)</f>
        <v>0</v>
      </c>
      <c r="W26">
        <f>LEN('Project Database '!V25)</f>
        <v>0</v>
      </c>
      <c r="X26">
        <f>LEN('Project Database '!W25)</f>
        <v>45</v>
      </c>
      <c r="Y26" t="e">
        <f>LEN('Project Database '!#REF!)</f>
        <v>#REF!</v>
      </c>
      <c r="Z26">
        <f>LEN('Project Database '!X25)</f>
        <v>60</v>
      </c>
    </row>
    <row r="27" spans="1:26">
      <c r="A27" t="str">
        <f>'Project Database '!A26</f>
        <v>ELSA</v>
      </c>
      <c r="B27">
        <f>LEN('Project Database '!A26)</f>
        <v>4</v>
      </c>
      <c r="C27">
        <f>LEN('Project Database '!B26)</f>
        <v>66</v>
      </c>
      <c r="D27">
        <f>LEN('Project Database '!C26)</f>
        <v>0</v>
      </c>
      <c r="E27">
        <f>LEN('Project Database '!D26)</f>
        <v>12</v>
      </c>
      <c r="F27">
        <f>LEN('Project Database '!E26)</f>
        <v>256</v>
      </c>
      <c r="G27">
        <f>LEN('Project Database '!F26)</f>
        <v>442</v>
      </c>
      <c r="H27">
        <f>LEN('Project Database '!G26)</f>
        <v>209</v>
      </c>
      <c r="I27">
        <f>LEN('Project Database '!H26)</f>
        <v>484</v>
      </c>
      <c r="J27">
        <f>LEN('Project Database '!I26)</f>
        <v>306</v>
      </c>
      <c r="K27">
        <f>LEN('Project Database '!J26)</f>
        <v>6</v>
      </c>
      <c r="L27">
        <f>LEN('Project Database '!K26)</f>
        <v>117</v>
      </c>
      <c r="M27">
        <f>LEN('Project Database '!L26)</f>
        <v>117</v>
      </c>
      <c r="N27">
        <f>LEN('Project Database '!M26)</f>
        <v>80</v>
      </c>
      <c r="O27">
        <f>LEN('Project Database '!N26)</f>
        <v>37</v>
      </c>
      <c r="P27">
        <f>LEN('Project Database '!O26)</f>
        <v>42</v>
      </c>
      <c r="Q27">
        <f>LEN('Project Database '!P26)</f>
        <v>7</v>
      </c>
      <c r="R27">
        <f>LEN('Project Database '!Q26)</f>
        <v>0</v>
      </c>
      <c r="S27">
        <f>LEN('Project Database '!R26)</f>
        <v>79</v>
      </c>
      <c r="T27">
        <f>LEN('Project Database '!S26)</f>
        <v>3</v>
      </c>
      <c r="U27">
        <f>LEN('Project Database '!T26)</f>
        <v>3</v>
      </c>
      <c r="V27">
        <f>LEN('Project Database '!U26)</f>
        <v>0</v>
      </c>
      <c r="W27">
        <f>LEN('Project Database '!V26)</f>
        <v>0</v>
      </c>
      <c r="X27">
        <f>LEN('Project Database '!W26)</f>
        <v>43</v>
      </c>
      <c r="Y27" t="e">
        <f>LEN('Project Database '!#REF!)</f>
        <v>#REF!</v>
      </c>
      <c r="Z27">
        <f>LEN('Project Database '!X26)</f>
        <v>82</v>
      </c>
    </row>
    <row r="28" spans="1:26">
      <c r="A28" t="str">
        <f>'Project Database '!A27</f>
        <v>Empact</v>
      </c>
      <c r="B28">
        <f>LEN('Project Database '!A27)</f>
        <v>6</v>
      </c>
      <c r="C28">
        <f>LEN('Project Database '!B27)</f>
        <v>89</v>
      </c>
      <c r="D28">
        <f>LEN('Project Database '!C27)</f>
        <v>0</v>
      </c>
      <c r="E28">
        <f>LEN('Project Database '!D27)</f>
        <v>3</v>
      </c>
      <c r="F28">
        <f>LEN('Project Database '!E27)</f>
        <v>1692</v>
      </c>
      <c r="G28">
        <f>LEN('Project Database '!F27)</f>
        <v>390</v>
      </c>
      <c r="H28">
        <f>LEN('Project Database '!G27)</f>
        <v>549</v>
      </c>
      <c r="I28">
        <f>LEN('Project Database '!H27)</f>
        <v>1285</v>
      </c>
      <c r="J28">
        <f>LEN('Project Database '!I27)</f>
        <v>737</v>
      </c>
      <c r="K28">
        <f>LEN('Project Database '!J27)</f>
        <v>74</v>
      </c>
      <c r="L28">
        <f>LEN('Project Database '!K27)</f>
        <v>51</v>
      </c>
      <c r="M28">
        <f>LEN('Project Database '!L27)</f>
        <v>294</v>
      </c>
      <c r="N28">
        <f>LEN('Project Database '!M27)</f>
        <v>25</v>
      </c>
      <c r="O28">
        <f>LEN('Project Database '!N27)</f>
        <v>41</v>
      </c>
      <c r="P28">
        <f>LEN('Project Database '!O27)</f>
        <v>0</v>
      </c>
      <c r="Q28">
        <f>LEN('Project Database '!P27)</f>
        <v>24</v>
      </c>
      <c r="R28">
        <f>LEN('Project Database '!Q27)</f>
        <v>0</v>
      </c>
      <c r="S28">
        <f>LEN('Project Database '!R27)</f>
        <v>69</v>
      </c>
      <c r="T28">
        <f>LEN('Project Database '!S27)</f>
        <v>2</v>
      </c>
      <c r="U28">
        <f>LEN('Project Database '!T27)</f>
        <v>3</v>
      </c>
      <c r="V28">
        <f>LEN('Project Database '!U27)</f>
        <v>3</v>
      </c>
      <c r="W28">
        <f>LEN('Project Database '!V27)</f>
        <v>16</v>
      </c>
      <c r="X28">
        <f>LEN('Project Database '!W27)</f>
        <v>28</v>
      </c>
      <c r="Y28" t="e">
        <f>LEN('Project Database '!#REF!)</f>
        <v>#REF!</v>
      </c>
      <c r="Z28">
        <f>LEN('Project Database '!X27)</f>
        <v>19</v>
      </c>
    </row>
    <row r="29" spans="1:26">
      <c r="A29" t="str">
        <f>'Project Database '!A28</f>
        <v>Empower Tracking</v>
      </c>
      <c r="B29">
        <f>LEN('Project Database '!A28)</f>
        <v>16</v>
      </c>
      <c r="C29">
        <f>LEN('Project Database '!B28)</f>
        <v>85</v>
      </c>
      <c r="D29">
        <f>LEN('Project Database '!C28)</f>
        <v>0</v>
      </c>
      <c r="E29">
        <f>LEN('Project Database '!D28)</f>
        <v>7</v>
      </c>
      <c r="F29">
        <f>LEN('Project Database '!E28)</f>
        <v>227</v>
      </c>
      <c r="G29">
        <f>LEN('Project Database '!F28)</f>
        <v>440</v>
      </c>
      <c r="H29">
        <f>LEN('Project Database '!G28)</f>
        <v>238</v>
      </c>
      <c r="I29">
        <f>LEN('Project Database '!H28)</f>
        <v>789</v>
      </c>
      <c r="J29">
        <f>LEN('Project Database '!I28)</f>
        <v>586</v>
      </c>
      <c r="K29">
        <f>LEN('Project Database '!J28)</f>
        <v>345</v>
      </c>
      <c r="L29">
        <f>LEN('Project Database '!K28)</f>
        <v>22</v>
      </c>
      <c r="M29">
        <f>LEN('Project Database '!L28)</f>
        <v>301</v>
      </c>
      <c r="N29">
        <f>LEN('Project Database '!M28)</f>
        <v>6</v>
      </c>
      <c r="O29">
        <f>LEN('Project Database '!N28)</f>
        <v>44</v>
      </c>
      <c r="P29">
        <f>LEN('Project Database '!O28)</f>
        <v>16</v>
      </c>
      <c r="Q29">
        <f>LEN('Project Database '!P28)</f>
        <v>7</v>
      </c>
      <c r="R29">
        <f>LEN('Project Database '!Q28)</f>
        <v>40</v>
      </c>
      <c r="S29">
        <f>LEN('Project Database '!R28)</f>
        <v>130</v>
      </c>
      <c r="T29">
        <f>LEN('Project Database '!S28)</f>
        <v>2</v>
      </c>
      <c r="U29">
        <f>LEN('Project Database '!T28)</f>
        <v>2</v>
      </c>
      <c r="V29">
        <f>LEN('Project Database '!U28)</f>
        <v>5</v>
      </c>
      <c r="W29">
        <f>LEN('Project Database '!V28)</f>
        <v>0</v>
      </c>
      <c r="X29">
        <f>LEN('Project Database '!W28)</f>
        <v>43</v>
      </c>
      <c r="Y29" t="e">
        <f>LEN('Project Database '!#REF!)</f>
        <v>#REF!</v>
      </c>
      <c r="Z29">
        <f>LEN('Project Database '!X28)</f>
        <v>69</v>
      </c>
    </row>
    <row r="30" spans="1:26">
      <c r="A30" t="str">
        <f>'Project Database '!A29</f>
        <v>Evercity</v>
      </c>
      <c r="B30">
        <f>LEN('Project Database '!A29)</f>
        <v>8</v>
      </c>
      <c r="C30">
        <f>LEN('Project Database '!B29)</f>
        <v>67</v>
      </c>
      <c r="D30">
        <f>LEN('Project Database '!C29)</f>
        <v>0</v>
      </c>
      <c r="E30">
        <f>LEN('Project Database '!D29)</f>
        <v>11</v>
      </c>
      <c r="F30">
        <f>LEN('Project Database '!E29)</f>
        <v>389</v>
      </c>
      <c r="G30">
        <f>LEN('Project Database '!F29)</f>
        <v>333</v>
      </c>
      <c r="H30">
        <f>LEN('Project Database '!G29)</f>
        <v>65</v>
      </c>
      <c r="I30">
        <f>LEN('Project Database '!H29)</f>
        <v>2087</v>
      </c>
      <c r="J30">
        <f>LEN('Project Database '!I29)</f>
        <v>157</v>
      </c>
      <c r="K30">
        <f>LEN('Project Database '!J29)</f>
        <v>55</v>
      </c>
      <c r="L30">
        <f>LEN('Project Database '!K29)</f>
        <v>47</v>
      </c>
      <c r="M30">
        <f>LEN('Project Database '!L29)</f>
        <v>787</v>
      </c>
      <c r="N30">
        <f>LEN('Project Database '!M29)</f>
        <v>3</v>
      </c>
      <c r="O30">
        <f>LEN('Project Database '!N29)</f>
        <v>24</v>
      </c>
      <c r="P30">
        <f>LEN('Project Database '!O29)</f>
        <v>29</v>
      </c>
      <c r="Q30">
        <f>LEN('Project Database '!P29)</f>
        <v>7</v>
      </c>
      <c r="R30">
        <f>LEN('Project Database '!Q29)</f>
        <v>32</v>
      </c>
      <c r="S30">
        <f>LEN('Project Database '!R29)</f>
        <v>114</v>
      </c>
      <c r="T30">
        <f>LEN('Project Database '!S29)</f>
        <v>2</v>
      </c>
      <c r="U30">
        <f>LEN('Project Database '!T29)</f>
        <v>2</v>
      </c>
      <c r="V30">
        <f>LEN('Project Database '!U29)</f>
        <v>0</v>
      </c>
      <c r="W30">
        <f>LEN('Project Database '!V29)</f>
        <v>0</v>
      </c>
      <c r="X30">
        <f>LEN('Project Database '!W29)</f>
        <v>43</v>
      </c>
      <c r="Y30" t="e">
        <f>LEN('Project Database '!#REF!)</f>
        <v>#REF!</v>
      </c>
      <c r="Z30">
        <f>LEN('Project Database '!X29)</f>
        <v>56</v>
      </c>
    </row>
    <row r="31" spans="1:26">
      <c r="A31" t="str">
        <f>'Project Database '!A30</f>
        <v>Everimpact</v>
      </c>
      <c r="B31">
        <f>LEN('Project Database '!A30)</f>
        <v>10</v>
      </c>
      <c r="C31">
        <f>LEN('Project Database '!B30)</f>
        <v>91</v>
      </c>
      <c r="D31">
        <f>LEN('Project Database '!C30)</f>
        <v>0</v>
      </c>
      <c r="E31">
        <f>LEN('Project Database '!D30)</f>
        <v>10</v>
      </c>
      <c r="F31">
        <f>LEN('Project Database '!E30)</f>
        <v>2112</v>
      </c>
      <c r="G31">
        <f>LEN('Project Database '!F30)</f>
        <v>623</v>
      </c>
      <c r="H31">
        <f>LEN('Project Database '!G30)</f>
        <v>111</v>
      </c>
      <c r="I31">
        <f>LEN('Project Database '!H30)</f>
        <v>735</v>
      </c>
      <c r="J31">
        <f>LEN('Project Database '!I30)</f>
        <v>369</v>
      </c>
      <c r="K31">
        <f>LEN('Project Database '!J30)</f>
        <v>158</v>
      </c>
      <c r="L31">
        <f>LEN('Project Database '!K30)</f>
        <v>6</v>
      </c>
      <c r="M31">
        <f>LEN('Project Database '!L30)</f>
        <v>341</v>
      </c>
      <c r="N31">
        <f>LEN('Project Database '!M30)</f>
        <v>41</v>
      </c>
      <c r="O31">
        <f>LEN('Project Database '!N30)</f>
        <v>27</v>
      </c>
      <c r="P31">
        <f>LEN('Project Database '!O30)</f>
        <v>4</v>
      </c>
      <c r="Q31">
        <f>LEN('Project Database '!P30)</f>
        <v>7</v>
      </c>
      <c r="R31">
        <f>LEN('Project Database '!Q30)</f>
        <v>31</v>
      </c>
      <c r="S31">
        <f>LEN('Project Database '!R30)</f>
        <v>91</v>
      </c>
      <c r="T31">
        <f>LEN('Project Database '!S30)</f>
        <v>0</v>
      </c>
      <c r="U31">
        <f>LEN('Project Database '!T30)</f>
        <v>2</v>
      </c>
      <c r="V31">
        <f>LEN('Project Database '!U30)</f>
        <v>0</v>
      </c>
      <c r="W31">
        <f>LEN('Project Database '!V30)</f>
        <v>0</v>
      </c>
      <c r="X31">
        <f>LEN('Project Database '!W30)</f>
        <v>60</v>
      </c>
      <c r="Y31" t="e">
        <f>LEN('Project Database '!#REF!)</f>
        <v>#REF!</v>
      </c>
      <c r="Z31">
        <f>LEN('Project Database '!X30)</f>
        <v>57</v>
      </c>
    </row>
    <row r="32" spans="1:26">
      <c r="A32" t="str">
        <f>'Project Database '!A31</f>
        <v>FarmAI</v>
      </c>
      <c r="B32">
        <f>LEN('Project Database '!A31)</f>
        <v>6</v>
      </c>
      <c r="C32">
        <f>LEN('Project Database '!B31)</f>
        <v>69</v>
      </c>
      <c r="D32">
        <f>LEN('Project Database '!C31)</f>
        <v>0</v>
      </c>
      <c r="E32">
        <f>LEN('Project Database '!D31)</f>
        <v>16</v>
      </c>
      <c r="F32">
        <f>LEN('Project Database '!E31)</f>
        <v>329</v>
      </c>
      <c r="G32">
        <f>LEN('Project Database '!F31)</f>
        <v>171</v>
      </c>
      <c r="H32">
        <f>LEN('Project Database '!G31)</f>
        <v>208</v>
      </c>
      <c r="I32">
        <f>LEN('Project Database '!H31)</f>
        <v>923</v>
      </c>
      <c r="J32">
        <f>LEN('Project Database '!I31)</f>
        <v>187</v>
      </c>
      <c r="K32">
        <f>LEN('Project Database '!J31)</f>
        <v>157</v>
      </c>
      <c r="L32">
        <f>LEN('Project Database '!K31)</f>
        <v>24</v>
      </c>
      <c r="M32">
        <f>LEN('Project Database '!L31)</f>
        <v>3</v>
      </c>
      <c r="N32">
        <f>LEN('Project Database '!M31)</f>
        <v>3</v>
      </c>
      <c r="O32">
        <f>LEN('Project Database '!N31)</f>
        <v>27</v>
      </c>
      <c r="P32">
        <f>LEN('Project Database '!O31)</f>
        <v>4</v>
      </c>
      <c r="Q32">
        <f>LEN('Project Database '!P31)</f>
        <v>25</v>
      </c>
      <c r="R32">
        <f>LEN('Project Database '!Q31)</f>
        <v>36</v>
      </c>
      <c r="S32">
        <f>LEN('Project Database '!R31)</f>
        <v>91</v>
      </c>
      <c r="T32">
        <f>LEN('Project Database '!S31)</f>
        <v>2</v>
      </c>
      <c r="U32">
        <f>LEN('Project Database '!T31)</f>
        <v>2</v>
      </c>
      <c r="V32">
        <f>LEN('Project Database '!U31)</f>
        <v>5</v>
      </c>
      <c r="W32">
        <f>LEN('Project Database '!V31)</f>
        <v>0</v>
      </c>
      <c r="X32">
        <f>LEN('Project Database '!W31)</f>
        <v>50</v>
      </c>
      <c r="Y32" t="e">
        <f>LEN('Project Database '!#REF!)</f>
        <v>#REF!</v>
      </c>
      <c r="Z32">
        <f>LEN('Project Database '!X31)</f>
        <v>53</v>
      </c>
    </row>
    <row r="33" spans="1:26">
      <c r="A33" t="str">
        <f>'Project Database '!A32</f>
        <v>Fetal Monitor iCTG</v>
      </c>
      <c r="B33">
        <f>LEN('Project Database '!A32)</f>
        <v>18</v>
      </c>
      <c r="C33">
        <f>LEN('Project Database '!B32)</f>
        <v>87</v>
      </c>
      <c r="D33">
        <f>LEN('Project Database '!C32)</f>
        <v>0</v>
      </c>
      <c r="E33">
        <f>LEN('Project Database '!D32)</f>
        <v>25</v>
      </c>
      <c r="F33">
        <f>LEN('Project Database '!E32)</f>
        <v>575</v>
      </c>
      <c r="G33">
        <f>LEN('Project Database '!F32)</f>
        <v>284</v>
      </c>
      <c r="H33">
        <f>LEN('Project Database '!G32)</f>
        <v>357</v>
      </c>
      <c r="I33">
        <f>LEN('Project Database '!H32)</f>
        <v>758</v>
      </c>
      <c r="J33">
        <f>LEN('Project Database '!I32)</f>
        <v>189</v>
      </c>
      <c r="K33">
        <f>LEN('Project Database '!J32)</f>
        <v>164</v>
      </c>
      <c r="L33">
        <f>LEN('Project Database '!K32)</f>
        <v>16</v>
      </c>
      <c r="M33">
        <f>LEN('Project Database '!L32)</f>
        <v>236</v>
      </c>
      <c r="N33">
        <f>LEN('Project Database '!M32)</f>
        <v>18</v>
      </c>
      <c r="O33">
        <f>LEN('Project Database '!N32)</f>
        <v>24</v>
      </c>
      <c r="P33">
        <f>LEN('Project Database '!O32)</f>
        <v>4</v>
      </c>
      <c r="Q33">
        <f>LEN('Project Database '!P32)</f>
        <v>14</v>
      </c>
      <c r="R33">
        <f>LEN('Project Database '!Q32)</f>
        <v>48</v>
      </c>
      <c r="S33">
        <f>LEN('Project Database '!R32)</f>
        <v>87</v>
      </c>
      <c r="T33">
        <f>LEN('Project Database '!S32)</f>
        <v>2</v>
      </c>
      <c r="U33">
        <f>LEN('Project Database '!T32)</f>
        <v>2</v>
      </c>
      <c r="V33">
        <f>LEN('Project Database '!U32)</f>
        <v>5</v>
      </c>
      <c r="W33">
        <f>LEN('Project Database '!V32)</f>
        <v>0</v>
      </c>
      <c r="X33">
        <f>LEN('Project Database '!W32)</f>
        <v>28</v>
      </c>
      <c r="Y33" t="e">
        <f>LEN('Project Database '!#REF!)</f>
        <v>#REF!</v>
      </c>
      <c r="Z33">
        <f>LEN('Project Database '!X32)</f>
        <v>60</v>
      </c>
    </row>
    <row r="34" spans="1:26">
      <c r="A34" t="str">
        <f>'Project Database '!A33</f>
        <v>FloodMapp</v>
      </c>
      <c r="B34">
        <f>LEN('Project Database '!A33)</f>
        <v>9</v>
      </c>
      <c r="C34">
        <f>LEN('Project Database '!B33)</f>
        <v>82</v>
      </c>
      <c r="D34">
        <f>LEN('Project Database '!C33)</f>
        <v>0</v>
      </c>
      <c r="E34">
        <f>LEN('Project Database '!D33)</f>
        <v>9</v>
      </c>
      <c r="F34">
        <f>LEN('Project Database '!E33)</f>
        <v>1037</v>
      </c>
      <c r="G34">
        <f>LEN('Project Database '!F33)</f>
        <v>502</v>
      </c>
      <c r="H34">
        <f>LEN('Project Database '!G33)</f>
        <v>632</v>
      </c>
      <c r="I34">
        <f>LEN('Project Database '!H33)</f>
        <v>1094</v>
      </c>
      <c r="J34">
        <f>LEN('Project Database '!I33)</f>
        <v>569</v>
      </c>
      <c r="K34">
        <f>LEN('Project Database '!J33)</f>
        <v>121</v>
      </c>
      <c r="L34">
        <f>LEN('Project Database '!K33)</f>
        <v>14</v>
      </c>
      <c r="M34">
        <f>LEN('Project Database '!L33)</f>
        <v>140</v>
      </c>
      <c r="N34">
        <f>LEN('Project Database '!M33)</f>
        <v>140</v>
      </c>
      <c r="O34">
        <f>LEN('Project Database '!N33)</f>
        <v>17</v>
      </c>
      <c r="P34">
        <f>LEN('Project Database '!O33)</f>
        <v>4</v>
      </c>
      <c r="Q34">
        <f>LEN('Project Database '!P33)</f>
        <v>7</v>
      </c>
      <c r="R34">
        <f>LEN('Project Database '!Q33)</f>
        <v>32</v>
      </c>
      <c r="S34">
        <f>LEN('Project Database '!R33)</f>
        <v>114</v>
      </c>
      <c r="T34">
        <f>LEN('Project Database '!S33)</f>
        <v>2</v>
      </c>
      <c r="U34">
        <f>LEN('Project Database '!T33)</f>
        <v>2</v>
      </c>
      <c r="V34">
        <f>LEN('Project Database '!U33)</f>
        <v>4</v>
      </c>
      <c r="W34">
        <f>LEN('Project Database '!V33)</f>
        <v>0</v>
      </c>
      <c r="X34">
        <f>LEN('Project Database '!W33)</f>
        <v>43</v>
      </c>
      <c r="Y34" t="e">
        <f>LEN('Project Database '!#REF!)</f>
        <v>#REF!</v>
      </c>
      <c r="Z34">
        <f>LEN('Project Database '!X33)</f>
        <v>57</v>
      </c>
    </row>
    <row r="35" spans="1:26">
      <c r="A35" t="str">
        <f>'Project Database '!A34</f>
        <v>Flourish</v>
      </c>
      <c r="B35">
        <f>LEN('Project Database '!A34)</f>
        <v>8</v>
      </c>
      <c r="C35">
        <f>LEN('Project Database '!B34)</f>
        <v>86</v>
      </c>
      <c r="D35">
        <f>LEN('Project Database '!C34)</f>
        <v>0</v>
      </c>
      <c r="E35">
        <f>LEN('Project Database '!D34)</f>
        <v>12</v>
      </c>
      <c r="F35">
        <f>LEN('Project Database '!E34)</f>
        <v>306</v>
      </c>
      <c r="G35">
        <f>LEN('Project Database '!F34)</f>
        <v>152</v>
      </c>
      <c r="H35">
        <f>LEN('Project Database '!G34)</f>
        <v>65</v>
      </c>
      <c r="I35">
        <f>LEN('Project Database '!H34)</f>
        <v>435</v>
      </c>
      <c r="J35">
        <f>LEN('Project Database '!I34)</f>
        <v>212</v>
      </c>
      <c r="K35">
        <f>LEN('Project Database '!J34)</f>
        <v>47</v>
      </c>
      <c r="L35">
        <f>LEN('Project Database '!K34)</f>
        <v>46</v>
      </c>
      <c r="M35">
        <f>LEN('Project Database '!L34)</f>
        <v>252</v>
      </c>
      <c r="N35">
        <f>LEN('Project Database '!M34)</f>
        <v>44</v>
      </c>
      <c r="O35">
        <f>LEN('Project Database '!N34)</f>
        <v>22</v>
      </c>
      <c r="P35">
        <f>LEN('Project Database '!O34)</f>
        <v>4</v>
      </c>
      <c r="Q35">
        <f>LEN('Project Database '!P34)</f>
        <v>5</v>
      </c>
      <c r="R35">
        <f>LEN('Project Database '!Q34)</f>
        <v>19</v>
      </c>
      <c r="S35">
        <f>LEN('Project Database '!R34)</f>
        <v>147</v>
      </c>
      <c r="T35">
        <f>LEN('Project Database '!S34)</f>
        <v>2</v>
      </c>
      <c r="U35">
        <f>LEN('Project Database '!T34)</f>
        <v>2</v>
      </c>
      <c r="V35">
        <f>LEN('Project Database '!U34)</f>
        <v>4</v>
      </c>
      <c r="W35">
        <f>LEN('Project Database '!V34)</f>
        <v>0</v>
      </c>
      <c r="X35">
        <f>LEN('Project Database '!W34)</f>
        <v>28</v>
      </c>
      <c r="Y35" t="e">
        <f>LEN('Project Database '!#REF!)</f>
        <v>#REF!</v>
      </c>
      <c r="Z35">
        <f>LEN('Project Database '!X34)</f>
        <v>58</v>
      </c>
    </row>
    <row r="36" spans="1:26">
      <c r="A36" t="str">
        <f>'Project Database '!A35</f>
        <v>Frontida Records</v>
      </c>
      <c r="B36">
        <f>LEN('Project Database '!A35)</f>
        <v>16</v>
      </c>
      <c r="C36">
        <f>LEN('Project Database '!B35)</f>
        <v>80</v>
      </c>
      <c r="D36">
        <f>LEN('Project Database '!C35)</f>
        <v>0</v>
      </c>
      <c r="E36">
        <f>LEN('Project Database '!D35)</f>
        <v>16</v>
      </c>
      <c r="F36">
        <f>LEN('Project Database '!E35)</f>
        <v>139</v>
      </c>
      <c r="G36">
        <f>LEN('Project Database '!F35)</f>
        <v>668</v>
      </c>
      <c r="H36">
        <f>LEN('Project Database '!G35)</f>
        <v>353</v>
      </c>
      <c r="I36">
        <f>LEN('Project Database '!H35)</f>
        <v>417</v>
      </c>
      <c r="J36">
        <f>LEN('Project Database '!I35)</f>
        <v>147</v>
      </c>
      <c r="K36">
        <f>LEN('Project Database '!J35)</f>
        <v>222</v>
      </c>
      <c r="L36">
        <f>LEN('Project Database '!K35)</f>
        <v>44</v>
      </c>
      <c r="M36">
        <f>LEN('Project Database '!L35)</f>
        <v>381</v>
      </c>
      <c r="N36">
        <f>LEN('Project Database '!M35)</f>
        <v>6</v>
      </c>
      <c r="O36">
        <f>LEN('Project Database '!N35)</f>
        <v>32</v>
      </c>
      <c r="P36">
        <f>LEN('Project Database '!O35)</f>
        <v>4</v>
      </c>
      <c r="Q36">
        <f>LEN('Project Database '!P35)</f>
        <v>14</v>
      </c>
      <c r="R36">
        <f>LEN('Project Database '!Q35)</f>
        <v>58</v>
      </c>
      <c r="S36">
        <f>LEN('Project Database '!R35)</f>
        <v>111</v>
      </c>
      <c r="T36">
        <f>LEN('Project Database '!S35)</f>
        <v>2</v>
      </c>
      <c r="U36">
        <f>LEN('Project Database '!T35)</f>
        <v>2</v>
      </c>
      <c r="V36">
        <f>LEN('Project Database '!U35)</f>
        <v>5</v>
      </c>
      <c r="W36">
        <f>LEN('Project Database '!V35)</f>
        <v>17</v>
      </c>
      <c r="X36">
        <f>LEN('Project Database '!W35)</f>
        <v>27</v>
      </c>
      <c r="Y36" t="e">
        <f>LEN('Project Database '!#REF!)</f>
        <v>#REF!</v>
      </c>
      <c r="Z36">
        <f>LEN('Project Database '!X35)</f>
        <v>63</v>
      </c>
    </row>
    <row r="37" spans="1:26">
      <c r="A37" t="str">
        <f>'Project Database '!A36</f>
        <v>Gravity</v>
      </c>
      <c r="B37">
        <f>LEN('Project Database '!A36)</f>
        <v>7</v>
      </c>
      <c r="C37">
        <f>LEN('Project Database '!B36)</f>
        <v>112</v>
      </c>
      <c r="D37">
        <f>LEN('Project Database '!C36)</f>
        <v>0</v>
      </c>
      <c r="E37">
        <f>LEN('Project Database '!D36)</f>
        <v>7</v>
      </c>
      <c r="F37">
        <f>LEN('Project Database '!E36)</f>
        <v>921</v>
      </c>
      <c r="G37">
        <f>LEN('Project Database '!F36)</f>
        <v>315</v>
      </c>
      <c r="H37">
        <f>LEN('Project Database '!G36)</f>
        <v>343</v>
      </c>
      <c r="I37">
        <f>LEN('Project Database '!H36)</f>
        <v>548</v>
      </c>
      <c r="J37">
        <f>LEN('Project Database '!I36)</f>
        <v>477</v>
      </c>
      <c r="K37">
        <f>LEN('Project Database '!J36)</f>
        <v>133</v>
      </c>
      <c r="L37">
        <f>LEN('Project Database '!K36)</f>
        <v>13</v>
      </c>
      <c r="M37">
        <f>LEN('Project Database '!L36)</f>
        <v>395</v>
      </c>
      <c r="N37">
        <f>LEN('Project Database '!M36)</f>
        <v>6</v>
      </c>
      <c r="O37">
        <f>LEN('Project Database '!N36)</f>
        <v>13</v>
      </c>
      <c r="P37">
        <f>LEN('Project Database '!O36)</f>
        <v>4</v>
      </c>
      <c r="Q37">
        <f>LEN('Project Database '!P36)</f>
        <v>24</v>
      </c>
      <c r="R37">
        <f>LEN('Project Database '!Q36)</f>
        <v>43</v>
      </c>
      <c r="S37">
        <f>LEN('Project Database '!R36)</f>
        <v>105</v>
      </c>
      <c r="T37">
        <f>LEN('Project Database '!S36)</f>
        <v>2</v>
      </c>
      <c r="U37">
        <f>LEN('Project Database '!T36)</f>
        <v>2</v>
      </c>
      <c r="V37">
        <f>LEN('Project Database '!U36)</f>
        <v>3</v>
      </c>
      <c r="W37">
        <f>LEN('Project Database '!V36)</f>
        <v>9</v>
      </c>
      <c r="X37">
        <f>LEN('Project Database '!W36)</f>
        <v>62</v>
      </c>
      <c r="Y37" t="e">
        <f>LEN('Project Database '!#REF!)</f>
        <v>#REF!</v>
      </c>
      <c r="Z37">
        <f>LEN('Project Database '!X36)</f>
        <v>54</v>
      </c>
    </row>
    <row r="38" spans="1:26">
      <c r="A38" t="str">
        <f>'Project Database '!A37</f>
        <v>hiveonline</v>
      </c>
      <c r="B38">
        <f>LEN('Project Database '!A37)</f>
        <v>10</v>
      </c>
      <c r="C38">
        <f>LEN('Project Database '!B37)</f>
        <v>69</v>
      </c>
      <c r="D38">
        <f>LEN('Project Database '!C37)</f>
        <v>0</v>
      </c>
      <c r="E38">
        <f>LEN('Project Database '!D37)</f>
        <v>10</v>
      </c>
      <c r="F38">
        <f>LEN('Project Database '!E37)</f>
        <v>167</v>
      </c>
      <c r="G38">
        <f>LEN('Project Database '!F37)</f>
        <v>543</v>
      </c>
      <c r="H38">
        <f>LEN('Project Database '!G37)</f>
        <v>535</v>
      </c>
      <c r="I38">
        <f>LEN('Project Database '!H37)</f>
        <v>778</v>
      </c>
      <c r="J38">
        <f>LEN('Project Database '!I37)</f>
        <v>320</v>
      </c>
      <c r="K38">
        <f>LEN('Project Database '!J37)</f>
        <v>260</v>
      </c>
      <c r="L38">
        <f>LEN('Project Database '!K37)</f>
        <v>26</v>
      </c>
      <c r="M38">
        <f>LEN('Project Database '!L37)</f>
        <v>52</v>
      </c>
      <c r="N38">
        <f>LEN('Project Database '!M37)</f>
        <v>12</v>
      </c>
      <c r="O38">
        <f>LEN('Project Database '!N37)</f>
        <v>30</v>
      </c>
      <c r="P38">
        <f>LEN('Project Database '!O37)</f>
        <v>29</v>
      </c>
      <c r="Q38">
        <f>LEN('Project Database '!P37)</f>
        <v>16</v>
      </c>
      <c r="R38">
        <f>LEN('Project Database '!Q37)</f>
        <v>34</v>
      </c>
      <c r="S38">
        <f>LEN('Project Database '!R37)</f>
        <v>77</v>
      </c>
      <c r="T38">
        <f>LEN('Project Database '!S37)</f>
        <v>2</v>
      </c>
      <c r="U38">
        <f>LEN('Project Database '!T37)</f>
        <v>0</v>
      </c>
      <c r="V38">
        <f>LEN('Project Database '!U37)</f>
        <v>4</v>
      </c>
      <c r="W38">
        <f>LEN('Project Database '!V37)</f>
        <v>0</v>
      </c>
      <c r="X38">
        <f>LEN('Project Database '!W37)</f>
        <v>43</v>
      </c>
      <c r="Y38" t="e">
        <f>LEN('Project Database '!#REF!)</f>
        <v>#REF!</v>
      </c>
      <c r="Z38">
        <f>LEN('Project Database '!X37)</f>
        <v>60</v>
      </c>
    </row>
    <row r="39" spans="1:26">
      <c r="A39" t="str">
        <f>'Project Database '!A38</f>
        <v>Humanitarian OpenStreeMap Team (HOT)</v>
      </c>
      <c r="B39">
        <f>LEN('Project Database '!A38)</f>
        <v>36</v>
      </c>
      <c r="C39">
        <f>LEN('Project Database '!B38)</f>
        <v>58</v>
      </c>
      <c r="D39">
        <f>LEN('Project Database '!C38)</f>
        <v>0</v>
      </c>
      <c r="E39">
        <f>LEN('Project Database '!D38)</f>
        <v>37</v>
      </c>
      <c r="F39">
        <f>LEN('Project Database '!E38)</f>
        <v>385</v>
      </c>
      <c r="G39">
        <f>LEN('Project Database '!F38)</f>
        <v>130</v>
      </c>
      <c r="H39">
        <f>LEN('Project Database '!G38)</f>
        <v>97</v>
      </c>
      <c r="I39">
        <f>LEN('Project Database '!H38)</f>
        <v>222</v>
      </c>
      <c r="J39">
        <f>LEN('Project Database '!I38)</f>
        <v>309</v>
      </c>
      <c r="K39">
        <f>LEN('Project Database '!J38)</f>
        <v>82</v>
      </c>
      <c r="L39">
        <f>LEN('Project Database '!K38)</f>
        <v>21</v>
      </c>
      <c r="M39">
        <f>LEN('Project Database '!L38)</f>
        <v>289</v>
      </c>
      <c r="N39">
        <f>LEN('Project Database '!M38)</f>
        <v>6</v>
      </c>
      <c r="O39">
        <f>LEN('Project Database '!N38)</f>
        <v>25</v>
      </c>
      <c r="P39">
        <f>LEN('Project Database '!O38)</f>
        <v>11</v>
      </c>
      <c r="Q39">
        <f>LEN('Project Database '!P38)</f>
        <v>40</v>
      </c>
      <c r="R39">
        <f>LEN('Project Database '!Q38)</f>
        <v>48</v>
      </c>
      <c r="S39">
        <f>LEN('Project Database '!R38)</f>
        <v>86</v>
      </c>
      <c r="T39">
        <f>LEN('Project Database '!S38)</f>
        <v>2</v>
      </c>
      <c r="U39">
        <f>LEN('Project Database '!T38)</f>
        <v>2</v>
      </c>
      <c r="V39">
        <f>LEN('Project Database '!U38)</f>
        <v>6</v>
      </c>
      <c r="W39">
        <f>LEN('Project Database '!V38)</f>
        <v>0</v>
      </c>
      <c r="X39">
        <f>LEN('Project Database '!W38)</f>
        <v>28</v>
      </c>
      <c r="Y39" t="e">
        <f>LEN('Project Database '!#REF!)</f>
        <v>#REF!</v>
      </c>
      <c r="Z39">
        <f>LEN('Project Database '!X38)</f>
        <v>66</v>
      </c>
    </row>
    <row r="40" spans="1:26">
      <c r="A40" t="str">
        <f>'Project Database '!A39</f>
        <v>Ignitia</v>
      </c>
      <c r="B40">
        <f>LEN('Project Database '!A39)</f>
        <v>7</v>
      </c>
      <c r="C40">
        <f>LEN('Project Database '!B39)</f>
        <v>91</v>
      </c>
      <c r="D40">
        <f>LEN('Project Database '!C39)</f>
        <v>0</v>
      </c>
      <c r="E40">
        <f>LEN('Project Database '!D39)</f>
        <v>10</v>
      </c>
      <c r="F40">
        <f>LEN('Project Database '!E39)</f>
        <v>258</v>
      </c>
      <c r="G40">
        <f>LEN('Project Database '!F39)</f>
        <v>367</v>
      </c>
      <c r="H40">
        <f>LEN('Project Database '!G39)</f>
        <v>284</v>
      </c>
      <c r="I40">
        <f>LEN('Project Database '!H39)</f>
        <v>775</v>
      </c>
      <c r="J40">
        <f>LEN('Project Database '!I39)</f>
        <v>356</v>
      </c>
      <c r="K40">
        <f>LEN('Project Database '!J39)</f>
        <v>117</v>
      </c>
      <c r="L40">
        <f>LEN('Project Database '!K39)</f>
        <v>69</v>
      </c>
      <c r="M40">
        <f>LEN('Project Database '!L39)</f>
        <v>244</v>
      </c>
      <c r="N40">
        <f>LEN('Project Database '!M39)</f>
        <v>22</v>
      </c>
      <c r="O40">
        <f>LEN('Project Database '!N39)</f>
        <v>23</v>
      </c>
      <c r="P40">
        <f>LEN('Project Database '!O39)</f>
        <v>10</v>
      </c>
      <c r="Q40">
        <f>LEN('Project Database '!P39)</f>
        <v>25</v>
      </c>
      <c r="R40">
        <f>LEN('Project Database '!Q39)</f>
        <v>45</v>
      </c>
      <c r="S40">
        <f>LEN('Project Database '!R39)</f>
        <v>86</v>
      </c>
      <c r="T40">
        <f>LEN('Project Database '!S39)</f>
        <v>2</v>
      </c>
      <c r="U40">
        <f>LEN('Project Database '!T39)</f>
        <v>2</v>
      </c>
      <c r="V40">
        <f>LEN('Project Database '!U39)</f>
        <v>7</v>
      </c>
      <c r="W40">
        <f>LEN('Project Database '!V39)</f>
        <v>0</v>
      </c>
      <c r="X40">
        <f>LEN('Project Database '!W39)</f>
        <v>48</v>
      </c>
      <c r="Y40" t="e">
        <f>LEN('Project Database '!#REF!)</f>
        <v>#REF!</v>
      </c>
      <c r="Z40">
        <f>LEN('Project Database '!X39)</f>
        <v>55</v>
      </c>
    </row>
    <row r="41" spans="1:26">
      <c r="A41" t="str">
        <f>'Project Database '!A40</f>
        <v>Ilara Health Operating System</v>
      </c>
      <c r="B41">
        <f>LEN('Project Database '!A40)</f>
        <v>29</v>
      </c>
      <c r="C41">
        <f>LEN('Project Database '!B40)</f>
        <v>98</v>
      </c>
      <c r="D41">
        <f>LEN('Project Database '!C40)</f>
        <v>0</v>
      </c>
      <c r="E41">
        <f>LEN('Project Database '!D40)</f>
        <v>12</v>
      </c>
      <c r="F41">
        <f>LEN('Project Database '!E40)</f>
        <v>263</v>
      </c>
      <c r="G41">
        <f>LEN('Project Database '!F40)</f>
        <v>393</v>
      </c>
      <c r="H41">
        <f>LEN('Project Database '!G40)</f>
        <v>246</v>
      </c>
      <c r="I41">
        <f>LEN('Project Database '!H40)</f>
        <v>1187</v>
      </c>
      <c r="J41">
        <f>LEN('Project Database '!I40)</f>
        <v>324</v>
      </c>
      <c r="K41">
        <f>LEN('Project Database '!J40)</f>
        <v>224</v>
      </c>
      <c r="L41">
        <f>LEN('Project Database '!K40)</f>
        <v>7</v>
      </c>
      <c r="M41">
        <f>LEN('Project Database '!L40)</f>
        <v>76</v>
      </c>
      <c r="N41">
        <f>LEN('Project Database '!M40)</f>
        <v>33</v>
      </c>
      <c r="O41">
        <f>LEN('Project Database '!N40)</f>
        <v>19</v>
      </c>
      <c r="P41">
        <f>LEN('Project Database '!O40)</f>
        <v>16</v>
      </c>
      <c r="Q41">
        <f>LEN('Project Database '!P40)</f>
        <v>6</v>
      </c>
      <c r="R41">
        <f>LEN('Project Database '!Q40)</f>
        <v>51</v>
      </c>
      <c r="S41">
        <f>LEN('Project Database '!R40)</f>
        <v>33</v>
      </c>
      <c r="T41">
        <f>LEN('Project Database '!S40)</f>
        <v>2</v>
      </c>
      <c r="U41">
        <f>LEN('Project Database '!T40)</f>
        <v>2</v>
      </c>
      <c r="V41">
        <f>LEN('Project Database '!U40)</f>
        <v>5</v>
      </c>
      <c r="W41">
        <f>LEN('Project Database '!V40)</f>
        <v>0</v>
      </c>
      <c r="X41">
        <f>LEN('Project Database '!W40)</f>
        <v>58</v>
      </c>
      <c r="Y41" t="e">
        <f>LEN('Project Database '!#REF!)</f>
        <v>#REF!</v>
      </c>
      <c r="Z41">
        <f>LEN('Project Database '!X40)</f>
        <v>59</v>
      </c>
    </row>
    <row r="42" spans="1:26">
      <c r="A42" t="str">
        <f>'Project Database '!A41</f>
        <v>illu</v>
      </c>
      <c r="B42">
        <f>LEN('Project Database '!A41)</f>
        <v>4</v>
      </c>
      <c r="C42">
        <f>LEN('Project Database '!B41)</f>
        <v>86</v>
      </c>
      <c r="D42">
        <f>LEN('Project Database '!C41)</f>
        <v>0</v>
      </c>
      <c r="E42">
        <f>LEN('Project Database '!D41)</f>
        <v>16</v>
      </c>
      <c r="F42">
        <f>LEN('Project Database '!E41)</f>
        <v>883</v>
      </c>
      <c r="G42">
        <f>LEN('Project Database '!F41)</f>
        <v>448</v>
      </c>
      <c r="H42">
        <f>LEN('Project Database '!G41)</f>
        <v>158</v>
      </c>
      <c r="I42">
        <f>LEN('Project Database '!H41)</f>
        <v>1059</v>
      </c>
      <c r="J42">
        <f>LEN('Project Database '!I41)</f>
        <v>365</v>
      </c>
      <c r="K42">
        <f>LEN('Project Database '!J41)</f>
        <v>108</v>
      </c>
      <c r="L42">
        <f>LEN('Project Database '!K41)</f>
        <v>23</v>
      </c>
      <c r="M42">
        <f>LEN('Project Database '!L41)</f>
        <v>3</v>
      </c>
      <c r="N42">
        <f>LEN('Project Database '!M41)</f>
        <v>3</v>
      </c>
      <c r="O42">
        <f>LEN('Project Database '!N41)</f>
        <v>14</v>
      </c>
      <c r="P42">
        <f>LEN('Project Database '!O41)</f>
        <v>16</v>
      </c>
      <c r="Q42">
        <f>LEN('Project Database '!P41)</f>
        <v>7</v>
      </c>
      <c r="R42">
        <f>LEN('Project Database '!Q41)</f>
        <v>22</v>
      </c>
      <c r="S42">
        <f>LEN('Project Database '!R41)</f>
        <v>74</v>
      </c>
      <c r="T42">
        <f>LEN('Project Database '!S41)</f>
        <v>2</v>
      </c>
      <c r="U42">
        <f>LEN('Project Database '!T41)</f>
        <v>2</v>
      </c>
      <c r="V42">
        <f>LEN('Project Database '!U41)</f>
        <v>3</v>
      </c>
      <c r="W42">
        <f>LEN('Project Database '!V41)</f>
        <v>0</v>
      </c>
      <c r="X42">
        <f>LEN('Project Database '!W41)</f>
        <v>28</v>
      </c>
      <c r="Y42" t="e">
        <f>LEN('Project Database '!#REF!)</f>
        <v>#REF!</v>
      </c>
      <c r="Z42">
        <f>LEN('Project Database '!X41)</f>
        <v>51</v>
      </c>
    </row>
    <row r="43" spans="1:26">
      <c r="A43" t="str">
        <f>'Project Database '!A42</f>
        <v>Internet of Good Things</v>
      </c>
      <c r="B43">
        <f>LEN('Project Database '!A42)</f>
        <v>23</v>
      </c>
      <c r="C43">
        <f>LEN('Project Database '!B42)</f>
        <v>83</v>
      </c>
      <c r="D43">
        <f>LEN('Project Database '!C42)</f>
        <v>0</v>
      </c>
      <c r="E43">
        <f>LEN('Project Database '!D42)</f>
        <v>6</v>
      </c>
      <c r="F43">
        <f>LEN('Project Database '!E42)</f>
        <v>442</v>
      </c>
      <c r="G43">
        <f>LEN('Project Database '!F42)</f>
        <v>752</v>
      </c>
      <c r="H43">
        <f>LEN('Project Database '!G42)</f>
        <v>289</v>
      </c>
      <c r="I43">
        <f>LEN('Project Database '!H42)</f>
        <v>1176</v>
      </c>
      <c r="J43">
        <f>LEN('Project Database '!I42)</f>
        <v>780</v>
      </c>
      <c r="K43">
        <f>LEN('Project Database '!J42)</f>
        <v>230</v>
      </c>
      <c r="L43">
        <f>LEN('Project Database '!K42)</f>
        <v>22</v>
      </c>
      <c r="M43">
        <f>LEN('Project Database '!L42)</f>
        <v>160</v>
      </c>
      <c r="N43">
        <f>LEN('Project Database '!M42)</f>
        <v>24</v>
      </c>
      <c r="O43">
        <f>LEN('Project Database '!N42)</f>
        <v>31</v>
      </c>
      <c r="P43">
        <f>LEN('Project Database '!O42)</f>
        <v>115</v>
      </c>
      <c r="Q43">
        <f>LEN('Project Database '!P42)</f>
        <v>24</v>
      </c>
      <c r="R43">
        <f>LEN('Project Database '!Q42)</f>
        <v>0</v>
      </c>
      <c r="S43">
        <f>LEN('Project Database '!R42)</f>
        <v>161</v>
      </c>
      <c r="T43">
        <f>LEN('Project Database '!S42)</f>
        <v>3</v>
      </c>
      <c r="U43">
        <f>LEN('Project Database '!T42)</f>
        <v>3</v>
      </c>
      <c r="V43">
        <f>LEN('Project Database '!U42)</f>
        <v>8</v>
      </c>
      <c r="W43">
        <f>LEN('Project Database '!V42)</f>
        <v>6</v>
      </c>
      <c r="X43">
        <f>LEN('Project Database '!W42)</f>
        <v>43</v>
      </c>
      <c r="Y43" t="e">
        <f>LEN('Project Database '!#REF!)</f>
        <v>#REF!</v>
      </c>
      <c r="Z43">
        <f>LEN('Project Database '!X42)</f>
        <v>56</v>
      </c>
    </row>
    <row r="44" spans="1:26">
      <c r="A44" t="str">
        <f>'Project Database '!A43</f>
        <v xml:space="preserve">I-Stem </v>
      </c>
      <c r="B44">
        <f>LEN('Project Database '!A43)</f>
        <v>7</v>
      </c>
      <c r="C44">
        <f>LEN('Project Database '!B43)</f>
        <v>55</v>
      </c>
      <c r="D44">
        <f>LEN('Project Database '!C43)</f>
        <v>0</v>
      </c>
      <c r="E44">
        <f>LEN('Project Database '!D43)</f>
        <v>21</v>
      </c>
      <c r="F44">
        <f>LEN('Project Database '!E43)</f>
        <v>785</v>
      </c>
      <c r="G44">
        <f>LEN('Project Database '!F43)</f>
        <v>218</v>
      </c>
      <c r="H44">
        <f>LEN('Project Database '!G43)</f>
        <v>764</v>
      </c>
      <c r="I44">
        <f>LEN('Project Database '!H43)</f>
        <v>461</v>
      </c>
      <c r="J44">
        <f>LEN('Project Database '!I43)</f>
        <v>588</v>
      </c>
      <c r="K44">
        <f>LEN('Project Database '!J43)</f>
        <v>109</v>
      </c>
      <c r="L44">
        <f>LEN('Project Database '!K43)</f>
        <v>10</v>
      </c>
      <c r="M44">
        <f>LEN('Project Database '!L43)</f>
        <v>742</v>
      </c>
      <c r="N44">
        <f>LEN('Project Database '!M43)</f>
        <v>35</v>
      </c>
      <c r="O44">
        <f>LEN('Project Database '!N43)</f>
        <v>23</v>
      </c>
      <c r="P44">
        <f>LEN('Project Database '!O43)</f>
        <v>33</v>
      </c>
      <c r="Q44">
        <f>LEN('Project Database '!P43)</f>
        <v>5</v>
      </c>
      <c r="R44">
        <f>LEN('Project Database '!Q43)</f>
        <v>49</v>
      </c>
      <c r="S44">
        <f>LEN('Project Database '!R43)</f>
        <v>94</v>
      </c>
      <c r="T44">
        <f>LEN('Project Database '!S43)</f>
        <v>2</v>
      </c>
      <c r="U44">
        <f>LEN('Project Database '!T43)</f>
        <v>2</v>
      </c>
      <c r="V44">
        <f>LEN('Project Database '!U43)</f>
        <v>4</v>
      </c>
      <c r="W44">
        <f>LEN('Project Database '!V43)</f>
        <v>0</v>
      </c>
      <c r="X44">
        <f>LEN('Project Database '!W43)</f>
        <v>28</v>
      </c>
      <c r="Y44" t="e">
        <f>LEN('Project Database '!#REF!)</f>
        <v>#REF!</v>
      </c>
      <c r="Z44">
        <f>LEN('Project Database '!X43)</f>
        <v>60</v>
      </c>
    </row>
    <row r="45" spans="1:26">
      <c r="A45" t="str">
        <f>'Project Database '!A44</f>
        <v>iVerify</v>
      </c>
      <c r="B45">
        <f>LEN('Project Database '!A44)</f>
        <v>7</v>
      </c>
      <c r="C45">
        <f>LEN('Project Database '!B44)</f>
        <v>47</v>
      </c>
      <c r="D45">
        <f>LEN('Project Database '!C44)</f>
        <v>0</v>
      </c>
      <c r="E45">
        <f>LEN('Project Database '!D44)</f>
        <v>70</v>
      </c>
      <c r="F45">
        <f>LEN('Project Database '!E44)</f>
        <v>377</v>
      </c>
      <c r="G45">
        <f>LEN('Project Database '!F44)</f>
        <v>474</v>
      </c>
      <c r="H45">
        <f>LEN('Project Database '!G44)</f>
        <v>357</v>
      </c>
      <c r="I45">
        <f>LEN('Project Database '!H44)</f>
        <v>479</v>
      </c>
      <c r="J45">
        <f>LEN('Project Database '!I44)</f>
        <v>298</v>
      </c>
      <c r="K45">
        <f>LEN('Project Database '!J44)</f>
        <v>92</v>
      </c>
      <c r="L45">
        <f>LEN('Project Database '!K44)</f>
        <v>27</v>
      </c>
      <c r="M45">
        <f>LEN('Project Database '!L44)</f>
        <v>207</v>
      </c>
      <c r="N45">
        <f>LEN('Project Database '!M44)</f>
        <v>81</v>
      </c>
      <c r="O45">
        <f>LEN('Project Database '!N44)</f>
        <v>26</v>
      </c>
      <c r="P45">
        <f>LEN('Project Database '!O44)</f>
        <v>53</v>
      </c>
      <c r="Q45">
        <f>LEN('Project Database '!P44)</f>
        <v>5</v>
      </c>
      <c r="R45">
        <f>LEN('Project Database '!Q44)</f>
        <v>66</v>
      </c>
      <c r="S45">
        <f>LEN('Project Database '!R44)</f>
        <v>47</v>
      </c>
      <c r="T45">
        <f>LEN('Project Database '!S44)</f>
        <v>3</v>
      </c>
      <c r="U45">
        <f>LEN('Project Database '!T44)</f>
        <v>3</v>
      </c>
      <c r="V45">
        <f>LEN('Project Database '!U44)</f>
        <v>9</v>
      </c>
      <c r="W45">
        <f>LEN('Project Database '!V44)</f>
        <v>41</v>
      </c>
      <c r="X45">
        <f>LEN('Project Database '!W44)</f>
        <v>0</v>
      </c>
      <c r="Y45" t="e">
        <f>LEN('Project Database '!#REF!)</f>
        <v>#REF!</v>
      </c>
      <c r="Z45">
        <f>LEN('Project Database '!X44)</f>
        <v>82</v>
      </c>
    </row>
    <row r="46" spans="1:26">
      <c r="A46" t="str">
        <f>'Project Database '!A45</f>
        <v>Jamii.one</v>
      </c>
      <c r="B46">
        <f>LEN('Project Database '!A45)</f>
        <v>9</v>
      </c>
      <c r="C46">
        <f>LEN('Project Database '!B45)</f>
        <v>62</v>
      </c>
      <c r="D46">
        <f>LEN('Project Database '!C45)</f>
        <v>0</v>
      </c>
      <c r="E46">
        <f>LEN('Project Database '!D45)</f>
        <v>9</v>
      </c>
      <c r="F46">
        <f>LEN('Project Database '!E45)</f>
        <v>269</v>
      </c>
      <c r="G46">
        <f>LEN('Project Database '!F45)</f>
        <v>364</v>
      </c>
      <c r="H46">
        <f>LEN('Project Database '!G45)</f>
        <v>310</v>
      </c>
      <c r="I46">
        <f>LEN('Project Database '!H45)</f>
        <v>907</v>
      </c>
      <c r="J46">
        <f>LEN('Project Database '!I45)</f>
        <v>514</v>
      </c>
      <c r="K46">
        <f>LEN('Project Database '!J45)</f>
        <v>172</v>
      </c>
      <c r="L46">
        <f>LEN('Project Database '!K45)</f>
        <v>22</v>
      </c>
      <c r="M46">
        <f>LEN('Project Database '!L45)</f>
        <v>393</v>
      </c>
      <c r="N46">
        <f>LEN('Project Database '!M45)</f>
        <v>11</v>
      </c>
      <c r="O46">
        <f>LEN('Project Database '!N45)</f>
        <v>13</v>
      </c>
      <c r="P46">
        <f>LEN('Project Database '!O45)</f>
        <v>4</v>
      </c>
      <c r="Q46">
        <f>LEN('Project Database '!P45)</f>
        <v>24</v>
      </c>
      <c r="R46">
        <f>LEN('Project Database '!Q45)</f>
        <v>34</v>
      </c>
      <c r="S46">
        <f>LEN('Project Database '!R45)</f>
        <v>78</v>
      </c>
      <c r="T46">
        <f>LEN('Project Database '!S45)</f>
        <v>2</v>
      </c>
      <c r="U46">
        <f>LEN('Project Database '!T45)</f>
        <v>2</v>
      </c>
      <c r="V46">
        <f>LEN('Project Database '!U45)</f>
        <v>6</v>
      </c>
      <c r="W46">
        <f>LEN('Project Database '!V45)</f>
        <v>4</v>
      </c>
      <c r="X46">
        <f>LEN('Project Database '!W45)</f>
        <v>27</v>
      </c>
      <c r="Y46" t="e">
        <f>LEN('Project Database '!#REF!)</f>
        <v>#REF!</v>
      </c>
      <c r="Z46">
        <f>LEN('Project Database '!X45)</f>
        <v>56</v>
      </c>
    </row>
    <row r="47" spans="1:26">
      <c r="A47" t="str">
        <f>'Project Database '!A46</f>
        <v>Khan Academy</v>
      </c>
      <c r="B47">
        <f>LEN('Project Database '!A46)</f>
        <v>12</v>
      </c>
      <c r="C47">
        <f>LEN('Project Database '!B46)</f>
        <v>49</v>
      </c>
      <c r="D47">
        <f>LEN('Project Database '!C46)</f>
        <v>0</v>
      </c>
      <c r="E47">
        <f>LEN('Project Database '!D46)</f>
        <v>12</v>
      </c>
      <c r="F47">
        <f>LEN('Project Database '!E46)</f>
        <v>323</v>
      </c>
      <c r="G47">
        <f>LEN('Project Database '!F46)</f>
        <v>226</v>
      </c>
      <c r="H47">
        <f>LEN('Project Database '!G46)</f>
        <v>116</v>
      </c>
      <c r="I47">
        <f>LEN('Project Database '!H46)</f>
        <v>987</v>
      </c>
      <c r="J47">
        <f>LEN('Project Database '!I46)</f>
        <v>186</v>
      </c>
      <c r="K47">
        <f>LEN('Project Database '!J46)</f>
        <v>74</v>
      </c>
      <c r="L47">
        <f>LEN('Project Database '!K46)</f>
        <v>13</v>
      </c>
      <c r="M47">
        <f>LEN('Project Database '!L46)</f>
        <v>58</v>
      </c>
      <c r="N47">
        <f>LEN('Project Database '!M46)</f>
        <v>6</v>
      </c>
      <c r="O47">
        <f>LEN('Project Database '!N46)</f>
        <v>19</v>
      </c>
      <c r="P47">
        <f>LEN('Project Database '!O46)</f>
        <v>25</v>
      </c>
      <c r="Q47">
        <f>LEN('Project Database '!P46)</f>
        <v>5</v>
      </c>
      <c r="R47">
        <f>LEN('Project Database '!Q46)</f>
        <v>55</v>
      </c>
      <c r="S47">
        <f>LEN('Project Database '!R46)</f>
        <v>24</v>
      </c>
      <c r="T47">
        <f>LEN('Project Database '!S46)</f>
        <v>2</v>
      </c>
      <c r="U47">
        <f>LEN('Project Database '!T46)</f>
        <v>2</v>
      </c>
      <c r="V47">
        <f>LEN('Project Database '!U46)</f>
        <v>9</v>
      </c>
      <c r="W47">
        <f>LEN('Project Database '!V46)</f>
        <v>0</v>
      </c>
      <c r="X47">
        <f>LEN('Project Database '!W46)</f>
        <v>43</v>
      </c>
      <c r="Y47" t="e">
        <f>LEN('Project Database '!#REF!)</f>
        <v>#REF!</v>
      </c>
      <c r="Z47">
        <f>LEN('Project Database '!X46)</f>
        <v>58</v>
      </c>
    </row>
    <row r="48" spans="1:26">
      <c r="A48" t="str">
        <f>'Project Database '!A47</f>
        <v xml:space="preserve">Kiwix </v>
      </c>
      <c r="B48">
        <f>LEN('Project Database '!A47)</f>
        <v>6</v>
      </c>
      <c r="C48">
        <f>LEN('Project Database '!B47)</f>
        <v>76</v>
      </c>
      <c r="D48">
        <f>LEN('Project Database '!C47)</f>
        <v>0</v>
      </c>
      <c r="E48">
        <f>LEN('Project Database '!D47)</f>
        <v>5</v>
      </c>
      <c r="F48">
        <f>LEN('Project Database '!E47)</f>
        <v>235</v>
      </c>
      <c r="G48">
        <f>LEN('Project Database '!F47)</f>
        <v>225</v>
      </c>
      <c r="H48">
        <f>LEN('Project Database '!G47)</f>
        <v>156</v>
      </c>
      <c r="I48">
        <f>LEN('Project Database '!H47)</f>
        <v>336</v>
      </c>
      <c r="J48">
        <f>LEN('Project Database '!I47)</f>
        <v>76</v>
      </c>
      <c r="K48">
        <f>LEN('Project Database '!J47)</f>
        <v>33</v>
      </c>
      <c r="L48">
        <f>LEN('Project Database '!K47)</f>
        <v>22</v>
      </c>
      <c r="M48">
        <f>LEN('Project Database '!L47)</f>
        <v>56</v>
      </c>
      <c r="N48">
        <f>LEN('Project Database '!M47)</f>
        <v>19</v>
      </c>
      <c r="O48">
        <f>LEN('Project Database '!N47)</f>
        <v>21</v>
      </c>
      <c r="P48">
        <f>LEN('Project Database '!O47)</f>
        <v>11</v>
      </c>
      <c r="Q48">
        <f>LEN('Project Database '!P47)</f>
        <v>13</v>
      </c>
      <c r="R48">
        <f>LEN('Project Database '!Q47)</f>
        <v>36</v>
      </c>
      <c r="S48">
        <f>LEN('Project Database '!R47)</f>
        <v>94</v>
      </c>
      <c r="T48">
        <f>LEN('Project Database '!S47)</f>
        <v>2</v>
      </c>
      <c r="U48">
        <f>LEN('Project Database '!T47)</f>
        <v>2</v>
      </c>
      <c r="V48">
        <f>LEN('Project Database '!U47)</f>
        <v>7</v>
      </c>
      <c r="W48">
        <f>LEN('Project Database '!V47)</f>
        <v>0</v>
      </c>
      <c r="X48">
        <f>LEN('Project Database '!W47)</f>
        <v>28</v>
      </c>
      <c r="Y48" t="e">
        <f>LEN('Project Database '!#REF!)</f>
        <v>#REF!</v>
      </c>
      <c r="Z48">
        <f>LEN('Project Database '!X47)</f>
        <v>52</v>
      </c>
    </row>
    <row r="49" spans="1:26">
      <c r="A49" t="str">
        <f>'Project Database '!A48</f>
        <v>Kolibri</v>
      </c>
      <c r="B49">
        <f>LEN('Project Database '!A48)</f>
        <v>7</v>
      </c>
      <c r="C49">
        <f>LEN('Project Database '!B48)</f>
        <v>57</v>
      </c>
      <c r="D49">
        <f>LEN('Project Database '!C48)</f>
        <v>0</v>
      </c>
      <c r="E49">
        <f>LEN('Project Database '!D48)</f>
        <v>17</v>
      </c>
      <c r="F49">
        <f>LEN('Project Database '!E48)</f>
        <v>889</v>
      </c>
      <c r="G49">
        <f>LEN('Project Database '!F48)</f>
        <v>134</v>
      </c>
      <c r="H49">
        <f>LEN('Project Database '!G48)</f>
        <v>90</v>
      </c>
      <c r="I49">
        <f>LEN('Project Database '!H48)</f>
        <v>1622</v>
      </c>
      <c r="J49">
        <f>LEN('Project Database '!I48)</f>
        <v>233</v>
      </c>
      <c r="K49">
        <f>LEN('Project Database '!J48)</f>
        <v>47</v>
      </c>
      <c r="L49">
        <f>LEN('Project Database '!K48)</f>
        <v>34</v>
      </c>
      <c r="M49">
        <f>LEN('Project Database '!L48)</f>
        <v>500</v>
      </c>
      <c r="N49">
        <f>LEN('Project Database '!M48)</f>
        <v>6</v>
      </c>
      <c r="O49">
        <f>LEN('Project Database '!N48)</f>
        <v>36</v>
      </c>
      <c r="P49">
        <f>LEN('Project Database '!O48)</f>
        <v>11</v>
      </c>
      <c r="Q49">
        <f>LEN('Project Database '!P48)</f>
        <v>21</v>
      </c>
      <c r="R49">
        <f>LEN('Project Database '!Q48)</f>
        <v>34</v>
      </c>
      <c r="S49">
        <f>LEN('Project Database '!R48)</f>
        <v>90</v>
      </c>
      <c r="T49">
        <f>LEN('Project Database '!S48)</f>
        <v>3</v>
      </c>
      <c r="U49">
        <f>LEN('Project Database '!T48)</f>
        <v>2</v>
      </c>
      <c r="V49">
        <f>LEN('Project Database '!U48)</f>
        <v>7</v>
      </c>
      <c r="W49">
        <f>LEN('Project Database '!V48)</f>
        <v>0</v>
      </c>
      <c r="X49">
        <f>LEN('Project Database '!W48)</f>
        <v>28</v>
      </c>
      <c r="Y49" t="e">
        <f>LEN('Project Database '!#REF!)</f>
        <v>#REF!</v>
      </c>
      <c r="Z49">
        <f>LEN('Project Database '!X48)</f>
        <v>54</v>
      </c>
    </row>
    <row r="50" spans="1:26">
      <c r="A50" t="str">
        <f>'Project Database '!A49</f>
        <v>Kuja Kuja</v>
      </c>
      <c r="B50">
        <f>LEN('Project Database '!A49)</f>
        <v>9</v>
      </c>
      <c r="C50">
        <f>LEN('Project Database '!B49)</f>
        <v>69</v>
      </c>
      <c r="D50">
        <f>LEN('Project Database '!C49)</f>
        <v>0</v>
      </c>
      <c r="E50">
        <f>LEN('Project Database '!D49)</f>
        <v>9</v>
      </c>
      <c r="F50">
        <f>LEN('Project Database '!E49)</f>
        <v>768</v>
      </c>
      <c r="G50">
        <f>LEN('Project Database '!F49)</f>
        <v>182</v>
      </c>
      <c r="H50">
        <f>LEN('Project Database '!G49)</f>
        <v>141</v>
      </c>
      <c r="I50">
        <f>LEN('Project Database '!H49)</f>
        <v>1178</v>
      </c>
      <c r="J50">
        <f>LEN('Project Database '!I49)</f>
        <v>181</v>
      </c>
      <c r="K50">
        <f>LEN('Project Database '!J49)</f>
        <v>61</v>
      </c>
      <c r="L50">
        <f>LEN('Project Database '!K49)</f>
        <v>52</v>
      </c>
      <c r="M50">
        <f>LEN('Project Database '!L49)</f>
        <v>560</v>
      </c>
      <c r="N50">
        <f>LEN('Project Database '!M49)</f>
        <v>127</v>
      </c>
      <c r="O50">
        <f>LEN('Project Database '!N49)</f>
        <v>16</v>
      </c>
      <c r="P50">
        <f>LEN('Project Database '!O49)</f>
        <v>4</v>
      </c>
      <c r="Q50">
        <f>LEN('Project Database '!P49)</f>
        <v>6</v>
      </c>
      <c r="R50">
        <f>LEN('Project Database '!Q49)</f>
        <v>55</v>
      </c>
      <c r="S50">
        <f>LEN('Project Database '!R49)</f>
        <v>130</v>
      </c>
      <c r="T50">
        <f>LEN('Project Database '!S49)</f>
        <v>2</v>
      </c>
      <c r="U50">
        <f>LEN('Project Database '!T49)</f>
        <v>2</v>
      </c>
      <c r="V50">
        <f>LEN('Project Database '!U49)</f>
        <v>7</v>
      </c>
      <c r="W50">
        <f>LEN('Project Database '!V49)</f>
        <v>22</v>
      </c>
      <c r="X50">
        <f>LEN('Project Database '!W49)</f>
        <v>27</v>
      </c>
      <c r="Y50" t="e">
        <f>LEN('Project Database '!#REF!)</f>
        <v>#REF!</v>
      </c>
      <c r="Z50">
        <f>LEN('Project Database '!X49)</f>
        <v>56</v>
      </c>
    </row>
    <row r="51" spans="1:26">
      <c r="A51" t="str">
        <f>'Project Database '!A50</f>
        <v>Mamotest</v>
      </c>
      <c r="B51">
        <f>LEN('Project Database '!A50)</f>
        <v>8</v>
      </c>
      <c r="C51">
        <f>LEN('Project Database '!B50)</f>
        <v>97</v>
      </c>
      <c r="D51">
        <f>LEN('Project Database '!C50)</f>
        <v>0</v>
      </c>
      <c r="E51">
        <f>LEN('Project Database '!D50)</f>
        <v>8</v>
      </c>
      <c r="F51">
        <f>LEN('Project Database '!E50)</f>
        <v>555</v>
      </c>
      <c r="G51">
        <f>LEN('Project Database '!F50)</f>
        <v>168</v>
      </c>
      <c r="H51">
        <f>LEN('Project Database '!G50)</f>
        <v>436</v>
      </c>
      <c r="I51">
        <f>LEN('Project Database '!H50)</f>
        <v>1184</v>
      </c>
      <c r="J51">
        <f>LEN('Project Database '!I50)</f>
        <v>1687</v>
      </c>
      <c r="K51">
        <f>LEN('Project Database '!J50)</f>
        <v>77</v>
      </c>
      <c r="L51">
        <f>LEN('Project Database '!K50)</f>
        <v>17</v>
      </c>
      <c r="M51">
        <f>LEN('Project Database '!L50)</f>
        <v>322</v>
      </c>
      <c r="N51">
        <f>LEN('Project Database '!M50)</f>
        <v>23</v>
      </c>
      <c r="O51">
        <f>LEN('Project Database '!N50)</f>
        <v>16</v>
      </c>
      <c r="P51">
        <f>LEN('Project Database '!O50)</f>
        <v>4</v>
      </c>
      <c r="Q51">
        <f>LEN('Project Database '!P50)</f>
        <v>14</v>
      </c>
      <c r="R51">
        <f>LEN('Project Database '!Q50)</f>
        <v>34</v>
      </c>
      <c r="S51">
        <f>LEN('Project Database '!R50)</f>
        <v>87</v>
      </c>
      <c r="T51">
        <f>LEN('Project Database '!S50)</f>
        <v>2</v>
      </c>
      <c r="U51">
        <f>LEN('Project Database '!T50)</f>
        <v>2</v>
      </c>
      <c r="V51">
        <f>LEN('Project Database '!U50)</f>
        <v>6</v>
      </c>
      <c r="W51">
        <f>LEN('Project Database '!V50)</f>
        <v>0</v>
      </c>
      <c r="X51">
        <f>LEN('Project Database '!W50)</f>
        <v>28</v>
      </c>
      <c r="Y51" t="e">
        <f>LEN('Project Database '!#REF!)</f>
        <v>#REF!</v>
      </c>
      <c r="Z51">
        <f>LEN('Project Database '!X50)</f>
        <v>54</v>
      </c>
    </row>
    <row r="52" spans="1:26">
      <c r="A52" t="str">
        <f>'Project Database '!A51</f>
        <v>Meekin</v>
      </c>
      <c r="B52">
        <f>LEN('Project Database '!A51)</f>
        <v>6</v>
      </c>
      <c r="C52">
        <f>LEN('Project Database '!B51)</f>
        <v>56</v>
      </c>
      <c r="D52">
        <f>LEN('Project Database '!C51)</f>
        <v>0</v>
      </c>
      <c r="E52">
        <f>LEN('Project Database '!D51)</f>
        <v>23</v>
      </c>
      <c r="F52">
        <f>LEN('Project Database '!E51)</f>
        <v>373</v>
      </c>
      <c r="G52">
        <f>LEN('Project Database '!F51)</f>
        <v>145</v>
      </c>
      <c r="H52">
        <f>LEN('Project Database '!G51)</f>
        <v>181</v>
      </c>
      <c r="I52">
        <f>LEN('Project Database '!H51)</f>
        <v>1039</v>
      </c>
      <c r="J52">
        <f>LEN('Project Database '!I51)</f>
        <v>188</v>
      </c>
      <c r="K52">
        <f>LEN('Project Database '!J51)</f>
        <v>275</v>
      </c>
      <c r="L52">
        <f>LEN('Project Database '!K51)</f>
        <v>25</v>
      </c>
      <c r="M52">
        <f>LEN('Project Database '!L51)</f>
        <v>125</v>
      </c>
      <c r="N52">
        <f>LEN('Project Database '!M51)</f>
        <v>15</v>
      </c>
      <c r="O52">
        <f>LEN('Project Database '!N51)</f>
        <v>42</v>
      </c>
      <c r="P52">
        <f>LEN('Project Database '!O51)</f>
        <v>2</v>
      </c>
      <c r="Q52">
        <f>LEN('Project Database '!P51)</f>
        <v>13</v>
      </c>
      <c r="R52">
        <f>LEN('Project Database '!Q51)</f>
        <v>23</v>
      </c>
      <c r="S52">
        <f>LEN('Project Database '!R51)</f>
        <v>118</v>
      </c>
      <c r="T52">
        <f>LEN('Project Database '!S51)</f>
        <v>2</v>
      </c>
      <c r="U52">
        <f>LEN('Project Database '!T51)</f>
        <v>2</v>
      </c>
      <c r="V52">
        <f>LEN('Project Database '!U51)</f>
        <v>9</v>
      </c>
      <c r="W52">
        <f>LEN('Project Database '!V51)</f>
        <v>0</v>
      </c>
      <c r="X52">
        <f>LEN('Project Database '!W51)</f>
        <v>43</v>
      </c>
      <c r="Y52" t="e">
        <f>LEN('Project Database '!#REF!)</f>
        <v>#REF!</v>
      </c>
      <c r="Z52">
        <f>LEN('Project Database '!X51)</f>
        <v>53</v>
      </c>
    </row>
    <row r="53" spans="1:26">
      <c r="A53" t="str">
        <f>'Project Database '!A52</f>
        <v>Mentoring Her</v>
      </c>
      <c r="B53">
        <f>LEN('Project Database '!A52)</f>
        <v>13</v>
      </c>
      <c r="C53">
        <f>LEN('Project Database '!B52)</f>
        <v>37</v>
      </c>
      <c r="D53">
        <f>LEN('Project Database '!C52)</f>
        <v>0</v>
      </c>
      <c r="E53">
        <f>LEN('Project Database '!D52)</f>
        <v>25</v>
      </c>
      <c r="F53">
        <f>LEN('Project Database '!E52)</f>
        <v>584</v>
      </c>
      <c r="G53">
        <f>LEN('Project Database '!F52)</f>
        <v>269</v>
      </c>
      <c r="H53">
        <f>LEN('Project Database '!G52)</f>
        <v>224</v>
      </c>
      <c r="I53">
        <f>LEN('Project Database '!H52)</f>
        <v>1084</v>
      </c>
      <c r="J53">
        <f>LEN('Project Database '!I52)</f>
        <v>135</v>
      </c>
      <c r="K53">
        <f>LEN('Project Database '!J52)</f>
        <v>54</v>
      </c>
      <c r="L53">
        <f>LEN('Project Database '!K52)</f>
        <v>12</v>
      </c>
      <c r="M53">
        <f>LEN('Project Database '!L52)</f>
        <v>222</v>
      </c>
      <c r="N53">
        <f>LEN('Project Database '!M52)</f>
        <v>6</v>
      </c>
      <c r="O53">
        <f>LEN('Project Database '!N52)</f>
        <v>25</v>
      </c>
      <c r="P53">
        <f>LEN('Project Database '!O52)</f>
        <v>16</v>
      </c>
      <c r="Q53">
        <f>LEN('Project Database '!P52)</f>
        <v>24</v>
      </c>
      <c r="R53">
        <f>LEN('Project Database '!Q52)</f>
        <v>38</v>
      </c>
      <c r="S53">
        <f>LEN('Project Database '!R52)</f>
        <v>78</v>
      </c>
      <c r="T53">
        <f>LEN('Project Database '!S52)</f>
        <v>2</v>
      </c>
      <c r="U53">
        <f>LEN('Project Database '!T52)</f>
        <v>2</v>
      </c>
      <c r="V53">
        <f>LEN('Project Database '!U52)</f>
        <v>4</v>
      </c>
      <c r="W53">
        <f>LEN('Project Database '!V52)</f>
        <v>0</v>
      </c>
      <c r="X53">
        <f>LEN('Project Database '!W52)</f>
        <v>28</v>
      </c>
      <c r="Y53" t="e">
        <f>LEN('Project Database '!#REF!)</f>
        <v>#REF!</v>
      </c>
      <c r="Z53">
        <f>LEN('Project Database '!X52)</f>
        <v>59</v>
      </c>
    </row>
    <row r="54" spans="1:26">
      <c r="A54" t="str">
        <f>'Project Database '!A53</f>
        <v>Mizan 2</v>
      </c>
      <c r="B54">
        <f>LEN('Project Database '!A53)</f>
        <v>7</v>
      </c>
      <c r="C54">
        <f>LEN('Project Database '!B53)</f>
        <v>135</v>
      </c>
      <c r="D54">
        <f>LEN('Project Database '!C53)</f>
        <v>0</v>
      </c>
      <c r="E54">
        <f>LEN('Project Database '!D53)</f>
        <v>20</v>
      </c>
      <c r="F54">
        <f>LEN('Project Database '!E53)</f>
        <v>318</v>
      </c>
      <c r="G54">
        <f>LEN('Project Database '!F53)</f>
        <v>403</v>
      </c>
      <c r="H54">
        <f>LEN('Project Database '!G53)</f>
        <v>777</v>
      </c>
      <c r="I54">
        <f>LEN('Project Database '!H53)</f>
        <v>390</v>
      </c>
      <c r="J54">
        <f>LEN('Project Database '!I53)</f>
        <v>821</v>
      </c>
      <c r="K54">
        <f>LEN('Project Database '!J53)</f>
        <v>5</v>
      </c>
      <c r="L54">
        <f>LEN('Project Database '!K53)</f>
        <v>9</v>
      </c>
      <c r="M54">
        <f>LEN('Project Database '!L53)</f>
        <v>901</v>
      </c>
      <c r="N54">
        <f>LEN('Project Database '!M53)</f>
        <v>548</v>
      </c>
      <c r="O54">
        <f>LEN('Project Database '!N53)</f>
        <v>68</v>
      </c>
      <c r="P54">
        <f>LEN('Project Database '!O53)</f>
        <v>155</v>
      </c>
      <c r="Q54">
        <f>LEN('Project Database '!P53)</f>
        <v>5</v>
      </c>
      <c r="R54">
        <f>LEN('Project Database '!Q53)</f>
        <v>57</v>
      </c>
      <c r="S54">
        <f>LEN('Project Database '!R53)</f>
        <v>372</v>
      </c>
      <c r="T54">
        <f>LEN('Project Database '!S53)</f>
        <v>11</v>
      </c>
      <c r="U54">
        <f>LEN('Project Database '!T53)</f>
        <v>115</v>
      </c>
      <c r="V54">
        <f>LEN('Project Database '!U53)</f>
        <v>6</v>
      </c>
      <c r="W54">
        <f>LEN('Project Database '!V53)</f>
        <v>4</v>
      </c>
      <c r="X54">
        <f>LEN('Project Database '!W53)</f>
        <v>48</v>
      </c>
      <c r="Y54" t="e">
        <f>LEN('Project Database '!#REF!)</f>
        <v>#REF!</v>
      </c>
      <c r="Z54">
        <f>LEN('Project Database '!X53)</f>
        <v>82</v>
      </c>
    </row>
    <row r="55" spans="1:26">
      <c r="A55" t="str">
        <f>'Project Database '!A54</f>
        <v>MobileAid</v>
      </c>
      <c r="B55">
        <f>LEN('Project Database '!A54)</f>
        <v>9</v>
      </c>
      <c r="C55">
        <f>LEN('Project Database '!B54)</f>
        <v>95</v>
      </c>
      <c r="D55">
        <f>LEN('Project Database '!C54)</f>
        <v>0</v>
      </c>
      <c r="E55">
        <f>LEN('Project Database '!D54)</f>
        <v>18</v>
      </c>
      <c r="F55">
        <f>LEN('Project Database '!E54)</f>
        <v>1022</v>
      </c>
      <c r="G55">
        <f>LEN('Project Database '!F54)</f>
        <v>244</v>
      </c>
      <c r="H55">
        <f>LEN('Project Database '!G54)</f>
        <v>84</v>
      </c>
      <c r="I55">
        <f>LEN('Project Database '!H54)</f>
        <v>538</v>
      </c>
      <c r="J55">
        <f>LEN('Project Database '!I54)</f>
        <v>343</v>
      </c>
      <c r="K55">
        <f>LEN('Project Database '!J54)</f>
        <v>58</v>
      </c>
      <c r="L55">
        <f>LEN('Project Database '!K54)</f>
        <v>9</v>
      </c>
      <c r="M55">
        <f>LEN('Project Database '!L54)</f>
        <v>465</v>
      </c>
      <c r="N55">
        <f>LEN('Project Database '!M54)</f>
        <v>34</v>
      </c>
      <c r="O55">
        <f>LEN('Project Database '!N54)</f>
        <v>20</v>
      </c>
      <c r="P55">
        <f>LEN('Project Database '!O54)</f>
        <v>11</v>
      </c>
      <c r="Q55">
        <f>LEN('Project Database '!P54)</f>
        <v>24</v>
      </c>
      <c r="R55">
        <f>LEN('Project Database '!Q54)</f>
        <v>47</v>
      </c>
      <c r="S55">
        <f>LEN('Project Database '!R54)</f>
        <v>87</v>
      </c>
      <c r="T55">
        <f>LEN('Project Database '!S54)</f>
        <v>2</v>
      </c>
      <c r="U55">
        <f>LEN('Project Database '!T54)</f>
        <v>2</v>
      </c>
      <c r="V55">
        <f>LEN('Project Database '!U54)</f>
        <v>6</v>
      </c>
      <c r="W55">
        <f>LEN('Project Database '!V54)</f>
        <v>9</v>
      </c>
      <c r="X55">
        <f>LEN('Project Database '!W54)</f>
        <v>43</v>
      </c>
      <c r="Y55" t="e">
        <f>LEN('Project Database '!#REF!)</f>
        <v>#REF!</v>
      </c>
      <c r="Z55">
        <f>LEN('Project Database '!X54)</f>
        <v>57</v>
      </c>
    </row>
    <row r="56" spans="1:26">
      <c r="A56" t="str">
        <f>'Project Database '!A55</f>
        <v>Moskeet</v>
      </c>
      <c r="B56">
        <f>LEN('Project Database '!A55)</f>
        <v>7</v>
      </c>
      <c r="C56">
        <f>LEN('Project Database '!B55)</f>
        <v>93</v>
      </c>
      <c r="D56">
        <f>LEN('Project Database '!C55)</f>
        <v>0</v>
      </c>
      <c r="E56">
        <f>LEN('Project Database '!D55)</f>
        <v>14</v>
      </c>
      <c r="F56">
        <f>LEN('Project Database '!E55)</f>
        <v>664</v>
      </c>
      <c r="G56">
        <f>LEN('Project Database '!F55)</f>
        <v>393</v>
      </c>
      <c r="H56">
        <f>LEN('Project Database '!G55)</f>
        <v>84</v>
      </c>
      <c r="I56">
        <f>LEN('Project Database '!H55)</f>
        <v>981</v>
      </c>
      <c r="J56">
        <f>LEN('Project Database '!I55)</f>
        <v>577</v>
      </c>
      <c r="K56">
        <f>LEN('Project Database '!J55)</f>
        <v>248</v>
      </c>
      <c r="L56">
        <f>LEN('Project Database '!K55)</f>
        <v>5</v>
      </c>
      <c r="M56">
        <f>LEN('Project Database '!L55)</f>
        <v>65</v>
      </c>
      <c r="N56">
        <f>LEN('Project Database '!M55)</f>
        <v>34</v>
      </c>
      <c r="O56">
        <f>LEN('Project Database '!N55)</f>
        <v>17</v>
      </c>
      <c r="P56">
        <f>LEN('Project Database '!O55)</f>
        <v>20</v>
      </c>
      <c r="Q56">
        <f>LEN('Project Database '!P55)</f>
        <v>6</v>
      </c>
      <c r="R56">
        <f>LEN('Project Database '!Q55)</f>
        <v>59</v>
      </c>
      <c r="S56">
        <f>LEN('Project Database '!R55)</f>
        <v>101</v>
      </c>
      <c r="T56">
        <f>LEN('Project Database '!S55)</f>
        <v>2</v>
      </c>
      <c r="U56">
        <f>LEN('Project Database '!T55)</f>
        <v>2</v>
      </c>
      <c r="V56">
        <f>LEN('Project Database '!U55)</f>
        <v>9</v>
      </c>
      <c r="W56">
        <f>LEN('Project Database '!V55)</f>
        <v>0</v>
      </c>
      <c r="X56">
        <f>LEN('Project Database '!W55)</f>
        <v>28</v>
      </c>
      <c r="Y56" t="e">
        <f>LEN('Project Database '!#REF!)</f>
        <v>#REF!</v>
      </c>
      <c r="Z56">
        <f>LEN('Project Database '!X55)</f>
        <v>54</v>
      </c>
    </row>
    <row r="57" spans="1:26">
      <c r="A57" t="str">
        <f>'Project Database '!A56</f>
        <v>NABU APP</v>
      </c>
      <c r="B57">
        <f>LEN('Project Database '!A56)</f>
        <v>8</v>
      </c>
      <c r="C57">
        <f>LEN('Project Database '!B56)</f>
        <v>110</v>
      </c>
      <c r="D57">
        <f>LEN('Project Database '!C56)</f>
        <v>0</v>
      </c>
      <c r="E57">
        <f>LEN('Project Database '!D56)</f>
        <v>4</v>
      </c>
      <c r="F57">
        <f>LEN('Project Database '!E56)</f>
        <v>292</v>
      </c>
      <c r="G57">
        <f>LEN('Project Database '!F56)</f>
        <v>549</v>
      </c>
      <c r="H57">
        <f>LEN('Project Database '!G56)</f>
        <v>329</v>
      </c>
      <c r="I57">
        <f>LEN('Project Database '!H56)</f>
        <v>1256</v>
      </c>
      <c r="J57">
        <f>LEN('Project Database '!I56)</f>
        <v>652</v>
      </c>
      <c r="K57">
        <f>LEN('Project Database '!J56)</f>
        <v>233</v>
      </c>
      <c r="L57">
        <f>LEN('Project Database '!K56)</f>
        <v>29</v>
      </c>
      <c r="M57">
        <f>LEN('Project Database '!L56)</f>
        <v>116</v>
      </c>
      <c r="N57">
        <f>LEN('Project Database '!M56)</f>
        <v>6</v>
      </c>
      <c r="O57">
        <f>LEN('Project Database '!N56)</f>
        <v>20</v>
      </c>
      <c r="P57">
        <f>LEN('Project Database '!O56)</f>
        <v>4</v>
      </c>
      <c r="Q57">
        <f>LEN('Project Database '!P56)</f>
        <v>5</v>
      </c>
      <c r="R57">
        <f>LEN('Project Database '!Q56)</f>
        <v>43</v>
      </c>
      <c r="S57">
        <f>LEN('Project Database '!R56)</f>
        <v>74</v>
      </c>
      <c r="T57">
        <f>LEN('Project Database '!S56)</f>
        <v>2</v>
      </c>
      <c r="U57">
        <f>LEN('Project Database '!T56)</f>
        <v>2</v>
      </c>
      <c r="V57">
        <f>LEN('Project Database '!U56)</f>
        <v>6</v>
      </c>
      <c r="W57">
        <f>LEN('Project Database '!V56)</f>
        <v>0</v>
      </c>
      <c r="X57">
        <f>LEN('Project Database '!W56)</f>
        <v>43</v>
      </c>
      <c r="Y57" t="e">
        <f>LEN('Project Database '!#REF!)</f>
        <v>#REF!</v>
      </c>
      <c r="Z57">
        <f>LEN('Project Database '!X56)</f>
        <v>57</v>
      </c>
    </row>
    <row r="58" spans="1:26">
      <c r="A58" t="str">
        <f>'Project Database '!A57</f>
        <v>NeedsList</v>
      </c>
      <c r="B58">
        <f>LEN('Project Database '!A57)</f>
        <v>9</v>
      </c>
      <c r="C58">
        <f>LEN('Project Database '!B57)</f>
        <v>30</v>
      </c>
      <c r="D58">
        <f>LEN('Project Database '!C57)</f>
        <v>0</v>
      </c>
      <c r="E58">
        <f>LEN('Project Database '!D57)</f>
        <v>9</v>
      </c>
      <c r="F58">
        <f>LEN('Project Database '!E57)</f>
        <v>175</v>
      </c>
      <c r="G58">
        <f>LEN('Project Database '!F57)</f>
        <v>706</v>
      </c>
      <c r="H58">
        <f>LEN('Project Database '!G57)</f>
        <v>691</v>
      </c>
      <c r="I58">
        <f>LEN('Project Database '!H57)</f>
        <v>794</v>
      </c>
      <c r="J58">
        <f>LEN('Project Database '!I57)</f>
        <v>184</v>
      </c>
      <c r="K58">
        <f>LEN('Project Database '!J57)</f>
        <v>201</v>
      </c>
      <c r="L58">
        <f>LEN('Project Database '!K57)</f>
        <v>55</v>
      </c>
      <c r="M58">
        <f>LEN('Project Database '!L57)</f>
        <v>85</v>
      </c>
      <c r="N58">
        <f>LEN('Project Database '!M57)</f>
        <v>34</v>
      </c>
      <c r="O58">
        <f>LEN('Project Database '!N57)</f>
        <v>12</v>
      </c>
      <c r="P58">
        <f>LEN('Project Database '!O57)</f>
        <v>10</v>
      </c>
      <c r="Q58">
        <f>LEN('Project Database '!P57)</f>
        <v>6</v>
      </c>
      <c r="R58">
        <f>LEN('Project Database '!Q57)</f>
        <v>12</v>
      </c>
      <c r="S58">
        <f>LEN('Project Database '!R57)</f>
        <v>88</v>
      </c>
      <c r="T58">
        <f>LEN('Project Database '!S57)</f>
        <v>2</v>
      </c>
      <c r="U58">
        <f>LEN('Project Database '!T57)</f>
        <v>2</v>
      </c>
      <c r="V58">
        <f>LEN('Project Database '!U57)</f>
        <v>6</v>
      </c>
      <c r="W58">
        <f>LEN('Project Database '!V57)</f>
        <v>0</v>
      </c>
      <c r="X58">
        <f>LEN('Project Database '!W57)</f>
        <v>43</v>
      </c>
      <c r="Y58" t="e">
        <f>LEN('Project Database '!#REF!)</f>
        <v>#REF!</v>
      </c>
      <c r="Z58">
        <f>LEN('Project Database '!X57)</f>
        <v>59</v>
      </c>
    </row>
    <row r="59" spans="1:26">
      <c r="A59" t="str">
        <f>'Project Database '!A58</f>
        <v>NISE</v>
      </c>
      <c r="B59">
        <f>LEN('Project Database '!A58)</f>
        <v>4</v>
      </c>
      <c r="C59">
        <f>LEN('Project Database '!B58)</f>
        <v>16</v>
      </c>
      <c r="D59">
        <f>LEN('Project Database '!C58)</f>
        <v>0</v>
      </c>
      <c r="E59">
        <f>LEN('Project Database '!D58)</f>
        <v>73</v>
      </c>
      <c r="F59">
        <f>LEN('Project Database '!E58)</f>
        <v>960</v>
      </c>
      <c r="G59">
        <f>LEN('Project Database '!F58)</f>
        <v>1552</v>
      </c>
      <c r="H59">
        <f>LEN('Project Database '!G58)</f>
        <v>444</v>
      </c>
      <c r="I59">
        <f>LEN('Project Database '!H58)</f>
        <v>498</v>
      </c>
      <c r="J59">
        <f>LEN('Project Database '!I58)</f>
        <v>2602</v>
      </c>
      <c r="K59">
        <f>LEN('Project Database '!J58)</f>
        <v>342</v>
      </c>
      <c r="L59">
        <f>LEN('Project Database '!K58)</f>
        <v>27</v>
      </c>
      <c r="M59">
        <f>LEN('Project Database '!L58)</f>
        <v>22</v>
      </c>
      <c r="N59">
        <f>LEN('Project Database '!M58)</f>
        <v>22</v>
      </c>
      <c r="O59">
        <f>LEN('Project Database '!N58)</f>
        <v>11</v>
      </c>
      <c r="P59">
        <f>LEN('Project Database '!O58)</f>
        <v>32</v>
      </c>
      <c r="Q59">
        <f>LEN('Project Database '!P58)</f>
        <v>24</v>
      </c>
      <c r="R59">
        <f>LEN('Project Database '!Q58)</f>
        <v>48</v>
      </c>
      <c r="S59">
        <f>LEN('Project Database '!R58)</f>
        <v>27</v>
      </c>
      <c r="T59">
        <f>LEN('Project Database '!S58)</f>
        <v>11</v>
      </c>
      <c r="U59">
        <f>LEN('Project Database '!T58)</f>
        <v>3</v>
      </c>
      <c r="V59">
        <f>LEN('Project Database '!U58)</f>
        <v>6</v>
      </c>
      <c r="W59">
        <f>LEN('Project Database '!V58)</f>
        <v>26</v>
      </c>
      <c r="X59">
        <f>LEN('Project Database '!W58)</f>
        <v>43</v>
      </c>
      <c r="Y59" t="e">
        <f>LEN('Project Database '!#REF!)</f>
        <v>#REF!</v>
      </c>
      <c r="Z59">
        <f>LEN('Project Database '!X58)</f>
        <v>15</v>
      </c>
    </row>
    <row r="60" spans="1:26">
      <c r="A60" t="str">
        <f>'Project Database '!A59</f>
        <v>OKO</v>
      </c>
      <c r="B60">
        <f>LEN('Project Database '!A59)</f>
        <v>3</v>
      </c>
      <c r="C60">
        <f>LEN('Project Database '!B59)</f>
        <v>44</v>
      </c>
      <c r="D60">
        <f>LEN('Project Database '!C59)</f>
        <v>0</v>
      </c>
      <c r="E60">
        <f>LEN('Project Database '!D59)</f>
        <v>3</v>
      </c>
      <c r="F60">
        <f>LEN('Project Database '!E59)</f>
        <v>731</v>
      </c>
      <c r="G60">
        <f>LEN('Project Database '!F59)</f>
        <v>193</v>
      </c>
      <c r="H60">
        <f>LEN('Project Database '!G59)</f>
        <v>237</v>
      </c>
      <c r="I60">
        <f>LEN('Project Database '!H59)</f>
        <v>750</v>
      </c>
      <c r="J60">
        <f>LEN('Project Database '!I59)</f>
        <v>527</v>
      </c>
      <c r="K60">
        <f>LEN('Project Database '!J59)</f>
        <v>150</v>
      </c>
      <c r="L60">
        <f>LEN('Project Database '!K59)</f>
        <v>12</v>
      </c>
      <c r="M60">
        <f>LEN('Project Database '!L59)</f>
        <v>203</v>
      </c>
      <c r="N60">
        <f>LEN('Project Database '!M59)</f>
        <v>6</v>
      </c>
      <c r="O60">
        <f>LEN('Project Database '!N59)</f>
        <v>23</v>
      </c>
      <c r="P60">
        <f>LEN('Project Database '!O59)</f>
        <v>10</v>
      </c>
      <c r="Q60">
        <f>LEN('Project Database '!P59)</f>
        <v>16</v>
      </c>
      <c r="R60">
        <f>LEN('Project Database '!Q59)</f>
        <v>28</v>
      </c>
      <c r="S60">
        <f>LEN('Project Database '!R59)</f>
        <v>81</v>
      </c>
      <c r="T60">
        <f>LEN('Project Database '!S59)</f>
        <v>2</v>
      </c>
      <c r="U60">
        <f>LEN('Project Database '!T59)</f>
        <v>2</v>
      </c>
      <c r="V60">
        <f>LEN('Project Database '!U59)</f>
        <v>5</v>
      </c>
      <c r="W60">
        <f>LEN('Project Database '!V59)</f>
        <v>0</v>
      </c>
      <c r="X60">
        <f>LEN('Project Database '!W59)</f>
        <v>28</v>
      </c>
      <c r="Y60" t="e">
        <f>LEN('Project Database '!#REF!)</f>
        <v>#REF!</v>
      </c>
      <c r="Z60">
        <f>LEN('Project Database '!X59)</f>
        <v>79</v>
      </c>
    </row>
    <row r="61" spans="1:26">
      <c r="A61" t="str">
        <f>'Project Database '!A60</f>
        <v>OpenClassrooms</v>
      </c>
      <c r="B61">
        <f>LEN('Project Database '!A60)</f>
        <v>14</v>
      </c>
      <c r="C61">
        <f>LEN('Project Database '!B60)</f>
        <v>87</v>
      </c>
      <c r="D61">
        <f>LEN('Project Database '!C60)</f>
        <v>0</v>
      </c>
      <c r="E61">
        <f>LEN('Project Database '!D60)</f>
        <v>14</v>
      </c>
      <c r="F61">
        <f>LEN('Project Database '!E60)</f>
        <v>391</v>
      </c>
      <c r="G61">
        <f>LEN('Project Database '!F60)</f>
        <v>599</v>
      </c>
      <c r="H61">
        <f>LEN('Project Database '!G60)</f>
        <v>380</v>
      </c>
      <c r="I61">
        <f>LEN('Project Database '!H60)</f>
        <v>859</v>
      </c>
      <c r="J61">
        <f>LEN('Project Database '!I60)</f>
        <v>220</v>
      </c>
      <c r="K61">
        <f>LEN('Project Database '!J60)</f>
        <v>66</v>
      </c>
      <c r="L61">
        <f>LEN('Project Database '!K60)</f>
        <v>22</v>
      </c>
      <c r="M61">
        <f>LEN('Project Database '!L60)</f>
        <v>452</v>
      </c>
      <c r="N61">
        <f>LEN('Project Database '!M60)</f>
        <v>58</v>
      </c>
      <c r="O61">
        <f>LEN('Project Database '!N60)</f>
        <v>27</v>
      </c>
      <c r="P61">
        <f>LEN('Project Database '!O60)</f>
        <v>4</v>
      </c>
      <c r="Q61">
        <f>LEN('Project Database '!P60)</f>
        <v>16</v>
      </c>
      <c r="R61">
        <f>LEN('Project Database '!Q60)</f>
        <v>50</v>
      </c>
      <c r="S61">
        <f>LEN('Project Database '!R60)</f>
        <v>25</v>
      </c>
      <c r="T61">
        <f>LEN('Project Database '!S60)</f>
        <v>2</v>
      </c>
      <c r="U61">
        <f>LEN('Project Database '!T60)</f>
        <v>2</v>
      </c>
      <c r="V61">
        <f>LEN('Project Database '!U60)</f>
        <v>5</v>
      </c>
      <c r="W61">
        <f>LEN('Project Database '!V60)</f>
        <v>0</v>
      </c>
      <c r="X61">
        <f>LEN('Project Database '!W60)</f>
        <v>43</v>
      </c>
      <c r="Y61" t="e">
        <f>LEN('Project Database '!#REF!)</f>
        <v>#REF!</v>
      </c>
      <c r="Z61">
        <f>LEN('Project Database '!X60)</f>
        <v>61</v>
      </c>
    </row>
    <row r="62" spans="1:26">
      <c r="A62" t="str">
        <f>'Project Database '!A61</f>
        <v>OpenCRVS</v>
      </c>
      <c r="B62">
        <f>LEN('Project Database '!A61)</f>
        <v>8</v>
      </c>
      <c r="C62">
        <f>LEN('Project Database '!B61)</f>
        <v>70</v>
      </c>
      <c r="D62">
        <f>LEN('Project Database '!C61)</f>
        <v>0</v>
      </c>
      <c r="E62">
        <f>LEN('Project Database '!D61)</f>
        <v>12</v>
      </c>
      <c r="F62">
        <f>LEN('Project Database '!E61)</f>
        <v>678</v>
      </c>
      <c r="G62">
        <f>LEN('Project Database '!F61)</f>
        <v>143</v>
      </c>
      <c r="H62">
        <f>LEN('Project Database '!G61)</f>
        <v>242</v>
      </c>
      <c r="I62">
        <f>LEN('Project Database '!H61)</f>
        <v>711</v>
      </c>
      <c r="J62">
        <f>LEN('Project Database '!I61)</f>
        <v>295</v>
      </c>
      <c r="K62">
        <f>LEN('Project Database '!J61)</f>
        <v>146</v>
      </c>
      <c r="L62">
        <f>LEN('Project Database '!K61)</f>
        <v>10</v>
      </c>
      <c r="M62">
        <f>LEN('Project Database '!L61)</f>
        <v>241</v>
      </c>
      <c r="N62">
        <f>LEN('Project Database '!M61)</f>
        <v>32</v>
      </c>
      <c r="O62">
        <f>LEN('Project Database '!N61)</f>
        <v>25</v>
      </c>
      <c r="P62">
        <f>LEN('Project Database '!O61)</f>
        <v>32</v>
      </c>
      <c r="Q62">
        <f>LEN('Project Database '!P61)</f>
        <v>14</v>
      </c>
      <c r="R62">
        <f>LEN('Project Database '!Q61)</f>
        <v>60</v>
      </c>
      <c r="S62">
        <f>LEN('Project Database '!R61)</f>
        <v>111</v>
      </c>
      <c r="T62">
        <f>LEN('Project Database '!S61)</f>
        <v>3</v>
      </c>
      <c r="U62">
        <f>LEN('Project Database '!T61)</f>
        <v>2</v>
      </c>
      <c r="V62">
        <f>LEN('Project Database '!U61)</f>
        <v>9</v>
      </c>
      <c r="W62">
        <f>LEN('Project Database '!V61)</f>
        <v>0</v>
      </c>
      <c r="X62">
        <f>LEN('Project Database '!W61)</f>
        <v>27</v>
      </c>
      <c r="Y62" t="e">
        <f>LEN('Project Database '!#REF!)</f>
        <v>#REF!</v>
      </c>
      <c r="Z62">
        <f>LEN('Project Database '!X61)</f>
        <v>55</v>
      </c>
    </row>
    <row r="63" spans="1:26">
      <c r="A63" t="str">
        <f>'Project Database '!A62</f>
        <v>OpenELIS Global</v>
      </c>
      <c r="B63">
        <f>LEN('Project Database '!A62)</f>
        <v>15</v>
      </c>
      <c r="C63">
        <f>LEN('Project Database '!B62)</f>
        <v>91</v>
      </c>
      <c r="D63">
        <f>LEN('Project Database '!C62)</f>
        <v>0</v>
      </c>
      <c r="E63">
        <f>LEN('Project Database '!D62)</f>
        <v>34</v>
      </c>
      <c r="F63">
        <f>LEN('Project Database '!E62)</f>
        <v>575</v>
      </c>
      <c r="G63">
        <f>LEN('Project Database '!F62)</f>
        <v>1074</v>
      </c>
      <c r="H63">
        <f>LEN('Project Database '!G62)</f>
        <v>698</v>
      </c>
      <c r="I63">
        <f>LEN('Project Database '!H62)</f>
        <v>832</v>
      </c>
      <c r="J63">
        <f>LEN('Project Database '!I62)</f>
        <v>682</v>
      </c>
      <c r="K63">
        <f>LEN('Project Database '!J62)</f>
        <v>111</v>
      </c>
      <c r="L63">
        <f>LEN('Project Database '!K62)</f>
        <v>86</v>
      </c>
      <c r="M63">
        <f>LEN('Project Database '!L62)</f>
        <v>192</v>
      </c>
      <c r="N63">
        <f>LEN('Project Database '!M62)</f>
        <v>21</v>
      </c>
      <c r="O63">
        <f>LEN('Project Database '!N62)</f>
        <v>27</v>
      </c>
      <c r="P63">
        <f>LEN('Project Database '!O62)</f>
        <v>32</v>
      </c>
      <c r="Q63">
        <f>LEN('Project Database '!P62)</f>
        <v>6</v>
      </c>
      <c r="R63">
        <f>LEN('Project Database '!Q62)</f>
        <v>50</v>
      </c>
      <c r="S63">
        <f>LEN('Project Database '!R62)</f>
        <v>33</v>
      </c>
      <c r="T63">
        <f>LEN('Project Database '!S62)</f>
        <v>3</v>
      </c>
      <c r="U63">
        <f>LEN('Project Database '!T62)</f>
        <v>2</v>
      </c>
      <c r="V63">
        <f>LEN('Project Database '!U62)</f>
        <v>6</v>
      </c>
      <c r="W63">
        <f>LEN('Project Database '!V62)</f>
        <v>0</v>
      </c>
      <c r="X63">
        <f>LEN('Project Database '!W62)</f>
        <v>43</v>
      </c>
      <c r="Y63" t="e">
        <f>LEN('Project Database '!#REF!)</f>
        <v>#REF!</v>
      </c>
      <c r="Z63">
        <f>LEN('Project Database '!X62)</f>
        <v>62</v>
      </c>
    </row>
    <row r="64" spans="1:26">
      <c r="A64" t="str">
        <f>'Project Database '!A63</f>
        <v>OpenFn</v>
      </c>
      <c r="B64">
        <f>LEN('Project Database '!A63)</f>
        <v>6</v>
      </c>
      <c r="C64">
        <f>LEN('Project Database '!B63)</f>
        <v>118</v>
      </c>
      <c r="D64">
        <f>LEN('Project Database '!C63)</f>
        <v>0</v>
      </c>
      <c r="E64">
        <f>LEN('Project Database '!D63)</f>
        <v>19</v>
      </c>
      <c r="F64">
        <f>LEN('Project Database '!E63)</f>
        <v>861</v>
      </c>
      <c r="G64">
        <f>LEN('Project Database '!F63)</f>
        <v>281</v>
      </c>
      <c r="H64">
        <f>LEN('Project Database '!G63)</f>
        <v>193</v>
      </c>
      <c r="I64">
        <f>LEN('Project Database '!H63)</f>
        <v>1202</v>
      </c>
      <c r="J64">
        <f>LEN('Project Database '!I63)</f>
        <v>570</v>
      </c>
      <c r="K64">
        <f>LEN('Project Database '!J63)</f>
        <v>166</v>
      </c>
      <c r="L64">
        <f>LEN('Project Database '!K63)</f>
        <v>12</v>
      </c>
      <c r="M64">
        <f>LEN('Project Database '!L63)</f>
        <v>809</v>
      </c>
      <c r="N64">
        <f>LEN('Project Database '!M63)</f>
        <v>6</v>
      </c>
      <c r="O64">
        <f>LEN('Project Database '!N63)</f>
        <v>19</v>
      </c>
      <c r="P64">
        <f>LEN('Project Database '!O63)</f>
        <v>38</v>
      </c>
      <c r="Q64">
        <f>LEN('Project Database '!P63)</f>
        <v>39</v>
      </c>
      <c r="R64">
        <f>LEN('Project Database '!Q63)</f>
        <v>61</v>
      </c>
      <c r="S64">
        <f>LEN('Project Database '!R63)</f>
        <v>99</v>
      </c>
      <c r="T64">
        <f>LEN('Project Database '!S63)</f>
        <v>3</v>
      </c>
      <c r="U64">
        <f>LEN('Project Database '!T63)</f>
        <v>2</v>
      </c>
      <c r="V64">
        <f>LEN('Project Database '!U63)</f>
        <v>8</v>
      </c>
      <c r="W64">
        <f>LEN('Project Database '!V63)</f>
        <v>0</v>
      </c>
      <c r="X64">
        <f>LEN('Project Database '!W63)</f>
        <v>83</v>
      </c>
      <c r="Y64" t="e">
        <f>LEN('Project Database '!#REF!)</f>
        <v>#REF!</v>
      </c>
      <c r="Z64">
        <f>LEN('Project Database '!X63)</f>
        <v>53</v>
      </c>
    </row>
    <row r="65" spans="1:26">
      <c r="A65" t="str">
        <f>'Project Database '!A64</f>
        <v>openIMIS</v>
      </c>
      <c r="B65">
        <f>LEN('Project Database '!A64)</f>
        <v>8</v>
      </c>
      <c r="C65">
        <f>LEN('Project Database '!B64)</f>
        <v>56</v>
      </c>
      <c r="D65">
        <f>LEN('Project Database '!C64)</f>
        <v>0</v>
      </c>
      <c r="E65">
        <f>LEN('Project Database '!D64)</f>
        <v>19</v>
      </c>
      <c r="F65">
        <f>LEN('Project Database '!E64)</f>
        <v>810</v>
      </c>
      <c r="G65">
        <f>LEN('Project Database '!F64)</f>
        <v>86</v>
      </c>
      <c r="H65">
        <f>LEN('Project Database '!G64)</f>
        <v>189</v>
      </c>
      <c r="I65">
        <f>LEN('Project Database '!H64)</f>
        <v>859</v>
      </c>
      <c r="J65">
        <f>LEN('Project Database '!I64)</f>
        <v>399</v>
      </c>
      <c r="K65">
        <f>LEN('Project Database '!J64)</f>
        <v>229</v>
      </c>
      <c r="L65">
        <f>LEN('Project Database '!K64)</f>
        <v>44</v>
      </c>
      <c r="M65">
        <f>LEN('Project Database '!L64)</f>
        <v>248</v>
      </c>
      <c r="N65">
        <f>LEN('Project Database '!M64)</f>
        <v>6</v>
      </c>
      <c r="O65">
        <f>LEN('Project Database '!N64)</f>
        <v>24</v>
      </c>
      <c r="P65">
        <f>LEN('Project Database '!O64)</f>
        <v>32</v>
      </c>
      <c r="Q65">
        <f>LEN('Project Database '!P64)</f>
        <v>24</v>
      </c>
      <c r="R65">
        <f>LEN('Project Database '!Q64)</f>
        <v>61</v>
      </c>
      <c r="S65">
        <f>LEN('Project Database '!R64)</f>
        <v>101</v>
      </c>
      <c r="T65">
        <f>LEN('Project Database '!S64)</f>
        <v>3</v>
      </c>
      <c r="U65">
        <f>LEN('Project Database '!T64)</f>
        <v>2</v>
      </c>
      <c r="V65">
        <f>LEN('Project Database '!U64)</f>
        <v>7</v>
      </c>
      <c r="W65">
        <f>LEN('Project Database '!V64)</f>
        <v>0</v>
      </c>
      <c r="X65">
        <f>LEN('Project Database '!W64)</f>
        <v>43</v>
      </c>
      <c r="Y65" t="e">
        <f>LEN('Project Database '!#REF!)</f>
        <v>#REF!</v>
      </c>
      <c r="Z65">
        <f>LEN('Project Database '!X64)</f>
        <v>55</v>
      </c>
    </row>
    <row r="66" spans="1:26">
      <c r="A66" t="str">
        <f>'Project Database '!A65</f>
        <v>OpenMRS</v>
      </c>
      <c r="B66">
        <f>LEN('Project Database '!A65)</f>
        <v>7</v>
      </c>
      <c r="C66">
        <f>LEN('Project Database '!B65)</f>
        <v>80</v>
      </c>
      <c r="D66">
        <f>LEN('Project Database '!C65)</f>
        <v>0</v>
      </c>
      <c r="E66">
        <f>LEN('Project Database '!D65)</f>
        <v>12</v>
      </c>
      <c r="F66">
        <f>LEN('Project Database '!E65)</f>
        <v>622</v>
      </c>
      <c r="G66">
        <f>LEN('Project Database '!F65)</f>
        <v>377</v>
      </c>
      <c r="H66">
        <f>LEN('Project Database '!G65)</f>
        <v>329</v>
      </c>
      <c r="I66">
        <f>LEN('Project Database '!H65)</f>
        <v>1194</v>
      </c>
      <c r="J66">
        <f>LEN('Project Database '!I65)</f>
        <v>402</v>
      </c>
      <c r="K66">
        <f>LEN('Project Database '!J65)</f>
        <v>158</v>
      </c>
      <c r="L66">
        <f>LEN('Project Database '!K65)</f>
        <v>22</v>
      </c>
      <c r="M66">
        <f>LEN('Project Database '!L65)</f>
        <v>255</v>
      </c>
      <c r="N66">
        <f>LEN('Project Database '!M65)</f>
        <v>6</v>
      </c>
      <c r="O66">
        <f>LEN('Project Database '!N65)</f>
        <v>20</v>
      </c>
      <c r="P66">
        <f>LEN('Project Database '!O65)</f>
        <v>11</v>
      </c>
      <c r="Q66">
        <f>LEN('Project Database '!P65)</f>
        <v>6</v>
      </c>
      <c r="R66">
        <f>LEN('Project Database '!Q65)</f>
        <v>63</v>
      </c>
      <c r="S66">
        <f>LEN('Project Database '!R65)</f>
        <v>87</v>
      </c>
      <c r="T66">
        <f>LEN('Project Database '!S65)</f>
        <v>2</v>
      </c>
      <c r="U66">
        <f>LEN('Project Database '!T65)</f>
        <v>2</v>
      </c>
      <c r="V66">
        <f>LEN('Project Database '!U65)</f>
        <v>8</v>
      </c>
      <c r="W66">
        <f>LEN('Project Database '!V65)</f>
        <v>0</v>
      </c>
      <c r="X66">
        <f>LEN('Project Database '!W65)</f>
        <v>62</v>
      </c>
      <c r="Y66" t="e">
        <f>LEN('Project Database '!#REF!)</f>
        <v>#REF!</v>
      </c>
      <c r="Z66">
        <f>LEN('Project Database '!X65)</f>
        <v>54</v>
      </c>
    </row>
    <row r="67" spans="1:26">
      <c r="A67" t="str">
        <f>'Project Database '!A66</f>
        <v>OpenTeleRehab</v>
      </c>
      <c r="B67">
        <f>LEN('Project Database '!A66)</f>
        <v>13</v>
      </c>
      <c r="C67">
        <f>LEN('Project Database '!B66)</f>
        <v>48</v>
      </c>
      <c r="D67">
        <f>LEN('Project Database '!C66)</f>
        <v>0</v>
      </c>
      <c r="E67">
        <f>LEN('Project Database '!D66)</f>
        <v>33</v>
      </c>
      <c r="F67">
        <f>LEN('Project Database '!E66)</f>
        <v>373</v>
      </c>
      <c r="G67">
        <f>LEN('Project Database '!F66)</f>
        <v>260</v>
      </c>
      <c r="H67">
        <f>LEN('Project Database '!G66)</f>
        <v>81</v>
      </c>
      <c r="I67">
        <f>LEN('Project Database '!H66)</f>
        <v>424</v>
      </c>
      <c r="J67">
        <f>LEN('Project Database '!I66)</f>
        <v>227</v>
      </c>
      <c r="K67">
        <f>LEN('Project Database '!J66)</f>
        <v>23</v>
      </c>
      <c r="L67">
        <f>LEN('Project Database '!K66)</f>
        <v>17</v>
      </c>
      <c r="M67">
        <f>LEN('Project Database '!L66)</f>
        <v>130</v>
      </c>
      <c r="N67">
        <f>LEN('Project Database '!M66)</f>
        <v>0</v>
      </c>
      <c r="O67">
        <f>LEN('Project Database '!N66)</f>
        <v>21</v>
      </c>
      <c r="P67">
        <f>LEN('Project Database '!O66)</f>
        <v>29</v>
      </c>
      <c r="Q67">
        <f>LEN('Project Database '!P66)</f>
        <v>6</v>
      </c>
      <c r="R67">
        <f>LEN('Project Database '!Q66)</f>
        <v>60</v>
      </c>
      <c r="S67">
        <f>LEN('Project Database '!R66)</f>
        <v>89</v>
      </c>
      <c r="T67">
        <f>LEN('Project Database '!S66)</f>
        <v>2</v>
      </c>
      <c r="U67">
        <f>LEN('Project Database '!T66)</f>
        <v>2</v>
      </c>
      <c r="V67">
        <f>LEN('Project Database '!U66)</f>
        <v>3</v>
      </c>
      <c r="W67">
        <f>LEN('Project Database '!V66)</f>
        <v>0</v>
      </c>
      <c r="X67">
        <f>LEN('Project Database '!W66)</f>
        <v>0</v>
      </c>
      <c r="Y67" t="e">
        <f>LEN('Project Database '!#REF!)</f>
        <v>#REF!</v>
      </c>
      <c r="Z67">
        <f>LEN('Project Database '!X66)</f>
        <v>60</v>
      </c>
    </row>
    <row r="68" spans="1:26">
      <c r="A68" t="str">
        <f>'Project Database '!A67</f>
        <v>OroraTech</v>
      </c>
      <c r="B68">
        <f>LEN('Project Database '!A67)</f>
        <v>9</v>
      </c>
      <c r="C68">
        <f>LEN('Project Database '!B67)</f>
        <v>68</v>
      </c>
      <c r="D68">
        <f>LEN('Project Database '!C67)</f>
        <v>0</v>
      </c>
      <c r="E68">
        <f>LEN('Project Database '!D67)</f>
        <v>9</v>
      </c>
      <c r="F68">
        <f>LEN('Project Database '!E67)</f>
        <v>880</v>
      </c>
      <c r="G68">
        <f>LEN('Project Database '!F67)</f>
        <v>396</v>
      </c>
      <c r="H68">
        <f>LEN('Project Database '!G67)</f>
        <v>143</v>
      </c>
      <c r="I68">
        <f>LEN('Project Database '!H67)</f>
        <v>568</v>
      </c>
      <c r="J68">
        <f>LEN('Project Database '!I67)</f>
        <v>225</v>
      </c>
      <c r="K68">
        <f>LEN('Project Database '!J67)</f>
        <v>176</v>
      </c>
      <c r="L68">
        <f>LEN('Project Database '!K67)</f>
        <v>21</v>
      </c>
      <c r="M68">
        <f>LEN('Project Database '!L67)</f>
        <v>182</v>
      </c>
      <c r="N68">
        <f>LEN('Project Database '!M67)</f>
        <v>47</v>
      </c>
      <c r="O68">
        <f>LEN('Project Database '!N67)</f>
        <v>22</v>
      </c>
      <c r="P68">
        <f>LEN('Project Database '!O67)</f>
        <v>4</v>
      </c>
      <c r="Q68">
        <f>LEN('Project Database '!P67)</f>
        <v>7</v>
      </c>
      <c r="R68">
        <f>LEN('Project Database '!Q67)</f>
        <v>20</v>
      </c>
      <c r="S68">
        <f>LEN('Project Database '!R67)</f>
        <v>123</v>
      </c>
      <c r="T68">
        <f>LEN('Project Database '!S67)</f>
        <v>2</v>
      </c>
      <c r="U68">
        <f>LEN('Project Database '!T67)</f>
        <v>2</v>
      </c>
      <c r="V68">
        <f>LEN('Project Database '!U67)</f>
        <v>0</v>
      </c>
      <c r="W68">
        <f>LEN('Project Database '!V67)</f>
        <v>0</v>
      </c>
      <c r="X68">
        <f>LEN('Project Database '!W67)</f>
        <v>43</v>
      </c>
      <c r="Y68" t="e">
        <f>LEN('Project Database '!#REF!)</f>
        <v>#REF!</v>
      </c>
      <c r="Z68">
        <f>LEN('Project Database '!X67)</f>
        <v>89</v>
      </c>
    </row>
    <row r="69" spans="1:26">
      <c r="A69" t="str">
        <f>'Project Database '!A68</f>
        <v>Paddy</v>
      </c>
      <c r="B69">
        <f>LEN('Project Database '!A68)</f>
        <v>5</v>
      </c>
      <c r="C69">
        <f>LEN('Project Database '!B68)</f>
        <v>120</v>
      </c>
      <c r="D69">
        <f>LEN('Project Database '!C68)</f>
        <v>0</v>
      </c>
      <c r="E69">
        <f>LEN('Project Database '!D68)</f>
        <v>27</v>
      </c>
      <c r="F69">
        <f>LEN('Project Database '!E68)</f>
        <v>992</v>
      </c>
      <c r="G69">
        <f>LEN('Project Database '!F68)</f>
        <v>341</v>
      </c>
      <c r="H69">
        <f>LEN('Project Database '!G68)</f>
        <v>298</v>
      </c>
      <c r="I69">
        <f>LEN('Project Database '!H68)</f>
        <v>846</v>
      </c>
      <c r="J69">
        <f>LEN('Project Database '!I68)</f>
        <v>181</v>
      </c>
      <c r="K69">
        <f>LEN('Project Database '!J68)</f>
        <v>54</v>
      </c>
      <c r="L69">
        <f>LEN('Project Database '!K68)</f>
        <v>22</v>
      </c>
      <c r="M69">
        <f>LEN('Project Database '!L68)</f>
        <v>613</v>
      </c>
      <c r="N69">
        <f>LEN('Project Database '!M68)</f>
        <v>174</v>
      </c>
      <c r="O69">
        <f>LEN('Project Database '!N68)</f>
        <v>25</v>
      </c>
      <c r="P69">
        <f>LEN('Project Database '!O68)</f>
        <v>10</v>
      </c>
      <c r="Q69">
        <f>LEN('Project Database '!P68)</f>
        <v>25</v>
      </c>
      <c r="R69">
        <f>LEN('Project Database '!Q68)</f>
        <v>39</v>
      </c>
      <c r="S69">
        <f>LEN('Project Database '!R68)</f>
        <v>77</v>
      </c>
      <c r="T69">
        <f>LEN('Project Database '!S68)</f>
        <v>2</v>
      </c>
      <c r="U69">
        <f>LEN('Project Database '!T68)</f>
        <v>2</v>
      </c>
      <c r="V69">
        <f>LEN('Project Database '!U68)</f>
        <v>7</v>
      </c>
      <c r="W69">
        <f>LEN('Project Database '!V68)</f>
        <v>0</v>
      </c>
      <c r="X69">
        <f>LEN('Project Database '!W68)</f>
        <v>28</v>
      </c>
      <c r="Y69" t="e">
        <f>LEN('Project Database '!#REF!)</f>
        <v>#REF!</v>
      </c>
      <c r="Z69">
        <f>LEN('Project Database '!X68)</f>
        <v>61</v>
      </c>
    </row>
    <row r="70" spans="1:26">
      <c r="A70" t="str">
        <f>'Project Database '!A69</f>
        <v>Peek</v>
      </c>
      <c r="B70">
        <f>LEN('Project Database '!A69)</f>
        <v>4</v>
      </c>
      <c r="C70">
        <f>LEN('Project Database '!B69)</f>
        <v>64</v>
      </c>
      <c r="D70">
        <f>LEN('Project Database '!C69)</f>
        <v>0</v>
      </c>
      <c r="E70">
        <f>LEN('Project Database '!D69)</f>
        <v>11</v>
      </c>
      <c r="F70">
        <f>LEN('Project Database '!E69)</f>
        <v>239</v>
      </c>
      <c r="G70">
        <f>LEN('Project Database '!F69)</f>
        <v>164</v>
      </c>
      <c r="H70">
        <f>LEN('Project Database '!G69)</f>
        <v>940</v>
      </c>
      <c r="I70">
        <f>LEN('Project Database '!H69)</f>
        <v>853</v>
      </c>
      <c r="J70">
        <f>LEN('Project Database '!I69)</f>
        <v>179</v>
      </c>
      <c r="K70">
        <f>LEN('Project Database '!J69)</f>
        <v>41</v>
      </c>
      <c r="L70">
        <f>LEN('Project Database '!K69)</f>
        <v>88</v>
      </c>
      <c r="M70">
        <f>LEN('Project Database '!L69)</f>
        <v>181</v>
      </c>
      <c r="N70">
        <f>LEN('Project Database '!M69)</f>
        <v>38</v>
      </c>
      <c r="O70">
        <f>LEN('Project Database '!N69)</f>
        <v>14</v>
      </c>
      <c r="P70">
        <f>LEN('Project Database '!O69)</f>
        <v>4</v>
      </c>
      <c r="Q70">
        <f>LEN('Project Database '!P69)</f>
        <v>6</v>
      </c>
      <c r="R70">
        <f>LEN('Project Database '!Q69)</f>
        <v>56</v>
      </c>
      <c r="S70">
        <f>LEN('Project Database '!R69)</f>
        <v>99</v>
      </c>
      <c r="T70">
        <f>LEN('Project Database '!S69)</f>
        <v>2</v>
      </c>
      <c r="U70">
        <f>LEN('Project Database '!T69)</f>
        <v>2</v>
      </c>
      <c r="V70">
        <f>LEN('Project Database '!U69)</f>
        <v>4</v>
      </c>
      <c r="W70">
        <f>LEN('Project Database '!V69)</f>
        <v>0</v>
      </c>
      <c r="X70">
        <f>LEN('Project Database '!W69)</f>
        <v>43</v>
      </c>
      <c r="Y70" t="e">
        <f>LEN('Project Database '!#REF!)</f>
        <v>#REF!</v>
      </c>
      <c r="Z70">
        <f>LEN('Project Database '!X69)</f>
        <v>51</v>
      </c>
    </row>
    <row r="71" spans="1:26">
      <c r="A71" t="str">
        <f>'Project Database '!A70</f>
        <v xml:space="preserve">Police Records Management Information System (PRMIS) </v>
      </c>
      <c r="B71">
        <f>LEN('Project Database '!A70)</f>
        <v>53</v>
      </c>
      <c r="C71">
        <f>LEN('Project Database '!B70)</f>
        <v>51</v>
      </c>
      <c r="D71">
        <f>LEN('Project Database '!C70)</f>
        <v>0</v>
      </c>
      <c r="E71">
        <f>LEN('Project Database '!D70)</f>
        <v>39</v>
      </c>
      <c r="F71">
        <f>LEN('Project Database '!E70)</f>
        <v>663</v>
      </c>
      <c r="G71">
        <f>LEN('Project Database '!F70)</f>
        <v>519</v>
      </c>
      <c r="H71">
        <f>LEN('Project Database '!G70)</f>
        <v>686</v>
      </c>
      <c r="I71">
        <f>LEN('Project Database '!H70)</f>
        <v>363</v>
      </c>
      <c r="J71">
        <f>LEN('Project Database '!I70)</f>
        <v>318</v>
      </c>
      <c r="K71">
        <f>LEN('Project Database '!J70)</f>
        <v>14</v>
      </c>
      <c r="L71">
        <f>LEN('Project Database '!K70)</f>
        <v>187</v>
      </c>
      <c r="M71">
        <f>LEN('Project Database '!L70)</f>
        <v>157</v>
      </c>
      <c r="N71">
        <f>LEN('Project Database '!M70)</f>
        <v>17</v>
      </c>
      <c r="O71">
        <f>LEN('Project Database '!N70)</f>
        <v>45</v>
      </c>
      <c r="P71">
        <f>LEN('Project Database '!O70)</f>
        <v>49</v>
      </c>
      <c r="Q71">
        <f>LEN('Project Database '!P70)</f>
        <v>5</v>
      </c>
      <c r="R71">
        <f>LEN('Project Database '!Q70)</f>
        <v>47</v>
      </c>
      <c r="S71">
        <f>LEN('Project Database '!R70)</f>
        <v>47</v>
      </c>
      <c r="T71">
        <f>LEN('Project Database '!S70)</f>
        <v>3</v>
      </c>
      <c r="U71">
        <f>LEN('Project Database '!T70)</f>
        <v>3</v>
      </c>
      <c r="V71">
        <f>LEN('Project Database '!U70)</f>
        <v>4</v>
      </c>
      <c r="W71">
        <f>LEN('Project Database '!V70)</f>
        <v>17</v>
      </c>
      <c r="X71">
        <f>LEN('Project Database '!W70)</f>
        <v>28</v>
      </c>
      <c r="Y71" t="e">
        <f>LEN('Project Database '!#REF!)</f>
        <v>#REF!</v>
      </c>
      <c r="Z71">
        <f>LEN('Project Database '!X70)</f>
        <v>129</v>
      </c>
    </row>
    <row r="72" spans="1:26">
      <c r="A72" t="str">
        <f>'Project Database '!A71</f>
        <v>Provenance</v>
      </c>
      <c r="B72">
        <f>LEN('Project Database '!A71)</f>
        <v>10</v>
      </c>
      <c r="C72">
        <f>LEN('Project Database '!B71)</f>
        <v>56</v>
      </c>
      <c r="D72">
        <f>LEN('Project Database '!C71)</f>
        <v>0</v>
      </c>
      <c r="E72">
        <f>LEN('Project Database '!D71)</f>
        <v>10</v>
      </c>
      <c r="F72">
        <f>LEN('Project Database '!E71)</f>
        <v>451</v>
      </c>
      <c r="G72">
        <f>LEN('Project Database '!F71)</f>
        <v>327</v>
      </c>
      <c r="H72">
        <f>LEN('Project Database '!G71)</f>
        <v>402</v>
      </c>
      <c r="I72">
        <f>LEN('Project Database '!H71)</f>
        <v>1022</v>
      </c>
      <c r="J72">
        <f>LEN('Project Database '!I71)</f>
        <v>471</v>
      </c>
      <c r="K72">
        <f>LEN('Project Database '!J71)</f>
        <v>69</v>
      </c>
      <c r="L72">
        <f>LEN('Project Database '!K71)</f>
        <v>17</v>
      </c>
      <c r="M72">
        <f>LEN('Project Database '!L71)</f>
        <v>372</v>
      </c>
      <c r="N72">
        <f>LEN('Project Database '!M71)</f>
        <v>11</v>
      </c>
      <c r="O72">
        <f>LEN('Project Database '!N71)</f>
        <v>18</v>
      </c>
      <c r="P72">
        <f>LEN('Project Database '!O71)</f>
        <v>29</v>
      </c>
      <c r="Q72">
        <f>LEN('Project Database '!P71)</f>
        <v>7</v>
      </c>
      <c r="R72">
        <f>LEN('Project Database '!Q71)</f>
        <v>28</v>
      </c>
      <c r="S72">
        <f>LEN('Project Database '!R71)</f>
        <v>46</v>
      </c>
      <c r="T72">
        <f>LEN('Project Database '!S71)</f>
        <v>2</v>
      </c>
      <c r="U72">
        <f>LEN('Project Database '!T71)</f>
        <v>2</v>
      </c>
      <c r="V72">
        <f>LEN('Project Database '!U71)</f>
        <v>0</v>
      </c>
      <c r="W72">
        <f>LEN('Project Database '!V71)</f>
        <v>0</v>
      </c>
      <c r="X72">
        <f>LEN('Project Database '!W71)</f>
        <v>43</v>
      </c>
      <c r="Y72" t="e">
        <f>LEN('Project Database '!#REF!)</f>
        <v>#REF!</v>
      </c>
      <c r="Z72">
        <f>LEN('Project Database '!X71)</f>
        <v>57</v>
      </c>
    </row>
    <row r="73" spans="1:26">
      <c r="A73" t="str">
        <f>'Project Database '!A72</f>
        <v>Red Flash Mobile AB</v>
      </c>
      <c r="B73">
        <f>LEN('Project Database '!A72)</f>
        <v>19</v>
      </c>
      <c r="C73">
        <f>LEN('Project Database '!B72)</f>
        <v>32</v>
      </c>
      <c r="D73">
        <f>LEN('Project Database '!C72)</f>
        <v>0</v>
      </c>
      <c r="E73">
        <f>LEN('Project Database '!D72)</f>
        <v>19</v>
      </c>
      <c r="F73">
        <f>LEN('Project Database '!E72)</f>
        <v>128</v>
      </c>
      <c r="G73">
        <f>LEN('Project Database '!F72)</f>
        <v>681</v>
      </c>
      <c r="H73">
        <f>LEN('Project Database '!G72)</f>
        <v>168</v>
      </c>
      <c r="I73">
        <f>LEN('Project Database '!H72)</f>
        <v>951</v>
      </c>
      <c r="J73">
        <f>LEN('Project Database '!I72)</f>
        <v>343</v>
      </c>
      <c r="K73">
        <f>LEN('Project Database '!J72)</f>
        <v>61</v>
      </c>
      <c r="L73">
        <f>LEN('Project Database '!K72)</f>
        <v>18</v>
      </c>
      <c r="M73">
        <f>LEN('Project Database '!L72)</f>
        <v>195</v>
      </c>
      <c r="N73">
        <f>LEN('Project Database '!M72)</f>
        <v>6</v>
      </c>
      <c r="O73">
        <f>LEN('Project Database '!N72)</f>
        <v>15</v>
      </c>
      <c r="P73">
        <f>LEN('Project Database '!O72)</f>
        <v>10</v>
      </c>
      <c r="Q73">
        <f>LEN('Project Database '!P72)</f>
        <v>16</v>
      </c>
      <c r="R73">
        <f>LEN('Project Database '!Q72)</f>
        <v>43</v>
      </c>
      <c r="S73">
        <f>LEN('Project Database '!R72)</f>
        <v>122</v>
      </c>
      <c r="T73">
        <f>LEN('Project Database '!S72)</f>
        <v>2</v>
      </c>
      <c r="U73">
        <f>LEN('Project Database '!T72)</f>
        <v>0</v>
      </c>
      <c r="V73">
        <f>LEN('Project Database '!U72)</f>
        <v>5</v>
      </c>
      <c r="W73">
        <f>LEN('Project Database '!V72)</f>
        <v>0</v>
      </c>
      <c r="X73">
        <f>LEN('Project Database '!W72)</f>
        <v>28</v>
      </c>
      <c r="Y73" t="e">
        <f>LEN('Project Database '!#REF!)</f>
        <v>#REF!</v>
      </c>
      <c r="Z73">
        <f>LEN('Project Database '!X72)</f>
        <v>57</v>
      </c>
    </row>
    <row r="74" spans="1:26">
      <c r="A74" t="str">
        <f>'Project Database '!A73</f>
        <v>REMOT</v>
      </c>
      <c r="B74">
        <f>LEN('Project Database '!A73)</f>
        <v>5</v>
      </c>
      <c r="C74">
        <f>LEN('Project Database '!B73)</f>
        <v>102</v>
      </c>
      <c r="D74">
        <f>LEN('Project Database '!C73)</f>
        <v>0</v>
      </c>
      <c r="E74">
        <f>LEN('Project Database '!D73)</f>
        <v>15</v>
      </c>
      <c r="F74">
        <f>LEN('Project Database '!E73)</f>
        <v>562</v>
      </c>
      <c r="G74">
        <f>LEN('Project Database '!F73)</f>
        <v>465</v>
      </c>
      <c r="H74">
        <f>LEN('Project Database '!G73)</f>
        <v>232</v>
      </c>
      <c r="I74">
        <f>LEN('Project Database '!H73)</f>
        <v>677</v>
      </c>
      <c r="J74">
        <f>LEN('Project Database '!I73)</f>
        <v>172</v>
      </c>
      <c r="K74">
        <f>LEN('Project Database '!J73)</f>
        <v>148</v>
      </c>
      <c r="L74">
        <f>LEN('Project Database '!K73)</f>
        <v>69</v>
      </c>
      <c r="M74">
        <f>LEN('Project Database '!L73)</f>
        <v>143</v>
      </c>
      <c r="N74">
        <f>LEN('Project Database '!M73)</f>
        <v>77</v>
      </c>
      <c r="O74">
        <f>LEN('Project Database '!N73)</f>
        <v>24</v>
      </c>
      <c r="P74">
        <f>LEN('Project Database '!O73)</f>
        <v>31</v>
      </c>
      <c r="Q74">
        <f>LEN('Project Database '!P73)</f>
        <v>7</v>
      </c>
      <c r="R74">
        <f>LEN('Project Database '!Q73)</f>
        <v>31</v>
      </c>
      <c r="S74">
        <f>LEN('Project Database '!R73)</f>
        <v>106</v>
      </c>
      <c r="T74">
        <f>LEN('Project Database '!S73)</f>
        <v>2</v>
      </c>
      <c r="U74">
        <f>LEN('Project Database '!T73)</f>
        <v>2</v>
      </c>
      <c r="V74">
        <f>LEN('Project Database '!U73)</f>
        <v>4</v>
      </c>
      <c r="W74">
        <f>LEN('Project Database '!V73)</f>
        <v>0</v>
      </c>
      <c r="X74">
        <f>LEN('Project Database '!W73)</f>
        <v>48</v>
      </c>
      <c r="Y74" t="e">
        <f>LEN('Project Database '!#REF!)</f>
        <v>#REF!</v>
      </c>
      <c r="Z74">
        <f>LEN('Project Database '!X73)</f>
        <v>52</v>
      </c>
    </row>
    <row r="75" spans="1:26">
      <c r="A75" t="str">
        <f>'Project Database '!A74</f>
        <v>Reveal</v>
      </c>
      <c r="B75">
        <f>LEN('Project Database '!A74)</f>
        <v>6</v>
      </c>
      <c r="C75">
        <f>LEN('Project Database '!B74)</f>
        <v>49</v>
      </c>
      <c r="D75">
        <f>LEN('Project Database '!C74)</f>
        <v>0</v>
      </c>
      <c r="E75">
        <f>LEN('Project Database '!D74)</f>
        <v>5</v>
      </c>
      <c r="F75">
        <f>LEN('Project Database '!E74)</f>
        <v>257</v>
      </c>
      <c r="G75">
        <f>LEN('Project Database '!F74)</f>
        <v>193</v>
      </c>
      <c r="H75">
        <f>LEN('Project Database '!G74)</f>
        <v>330</v>
      </c>
      <c r="I75">
        <f>LEN('Project Database '!H74)</f>
        <v>1169</v>
      </c>
      <c r="J75">
        <f>LEN('Project Database '!I74)</f>
        <v>312</v>
      </c>
      <c r="K75">
        <f>LEN('Project Database '!J74)</f>
        <v>374</v>
      </c>
      <c r="L75">
        <f>LEN('Project Database '!K74)</f>
        <v>37</v>
      </c>
      <c r="M75">
        <f>LEN('Project Database '!L74)</f>
        <v>71</v>
      </c>
      <c r="N75">
        <f>LEN('Project Database '!M74)</f>
        <v>6</v>
      </c>
      <c r="O75">
        <f>LEN('Project Database '!N74)</f>
        <v>37</v>
      </c>
      <c r="P75">
        <f>LEN('Project Database '!O74)</f>
        <v>32</v>
      </c>
      <c r="Q75">
        <f>LEN('Project Database '!P74)</f>
        <v>6</v>
      </c>
      <c r="R75">
        <f>LEN('Project Database '!Q74)</f>
        <v>44</v>
      </c>
      <c r="S75">
        <f>LEN('Project Database '!R74)</f>
        <v>51</v>
      </c>
      <c r="T75">
        <f>LEN('Project Database '!S74)</f>
        <v>3</v>
      </c>
      <c r="U75">
        <f>LEN('Project Database '!T74)</f>
        <v>2</v>
      </c>
      <c r="V75">
        <f>LEN('Project Database '!U74)</f>
        <v>9</v>
      </c>
      <c r="W75">
        <f>LEN('Project Database '!V74)</f>
        <v>0</v>
      </c>
      <c r="X75">
        <f>LEN('Project Database '!W74)</f>
        <v>43</v>
      </c>
      <c r="Y75" t="e">
        <f>LEN('Project Database '!#REF!)</f>
        <v>#REF!</v>
      </c>
      <c r="Z75">
        <f>LEN('Project Database '!X74)</f>
        <v>53</v>
      </c>
    </row>
    <row r="76" spans="1:26">
      <c r="A76" t="str">
        <f>'Project Database '!A75</f>
        <v xml:space="preserve">Safe YOU </v>
      </c>
      <c r="B76">
        <f>LEN('Project Database '!A75)</f>
        <v>9</v>
      </c>
      <c r="C76">
        <f>LEN('Project Database '!B75)</f>
        <v>129</v>
      </c>
      <c r="D76">
        <f>LEN('Project Database '!C75)</f>
        <v>0</v>
      </c>
      <c r="E76">
        <f>LEN('Project Database '!D75)</f>
        <v>35</v>
      </c>
      <c r="F76">
        <f>LEN('Project Database '!E75)</f>
        <v>629</v>
      </c>
      <c r="G76">
        <f>LEN('Project Database '!F75)</f>
        <v>246</v>
      </c>
      <c r="H76">
        <f>LEN('Project Database '!G75)</f>
        <v>360</v>
      </c>
      <c r="I76">
        <f>LEN('Project Database '!H75)</f>
        <v>553</v>
      </c>
      <c r="J76">
        <f>LEN('Project Database '!I75)</f>
        <v>273</v>
      </c>
      <c r="K76">
        <f>LEN('Project Database '!J75)</f>
        <v>73</v>
      </c>
      <c r="L76">
        <f>LEN('Project Database '!K75)</f>
        <v>22</v>
      </c>
      <c r="M76">
        <f>LEN('Project Database '!L75)</f>
        <v>519</v>
      </c>
      <c r="N76">
        <f>LEN('Project Database '!M75)</f>
        <v>67</v>
      </c>
      <c r="O76">
        <f>LEN('Project Database '!N75)</f>
        <v>25</v>
      </c>
      <c r="P76">
        <f>LEN('Project Database '!O75)</f>
        <v>11</v>
      </c>
      <c r="Q76">
        <f>LEN('Project Database '!P75)</f>
        <v>14</v>
      </c>
      <c r="R76">
        <f>LEN('Project Database '!Q75)</f>
        <v>38</v>
      </c>
      <c r="S76">
        <f>LEN('Project Database '!R75)</f>
        <v>92</v>
      </c>
      <c r="T76">
        <f>LEN('Project Database '!S75)</f>
        <v>3</v>
      </c>
      <c r="U76">
        <f>LEN('Project Database '!T75)</f>
        <v>2</v>
      </c>
      <c r="V76">
        <f>LEN('Project Database '!U75)</f>
        <v>5</v>
      </c>
      <c r="W76">
        <f>LEN('Project Database '!V75)</f>
        <v>28</v>
      </c>
      <c r="X76">
        <f>LEN('Project Database '!W75)</f>
        <v>27</v>
      </c>
      <c r="Y76" t="e">
        <f>LEN('Project Database '!#REF!)</f>
        <v>#REF!</v>
      </c>
      <c r="Z76">
        <f>LEN('Project Database '!X75)</f>
        <v>54</v>
      </c>
    </row>
    <row r="77" spans="1:26">
      <c r="A77" t="str">
        <f>'Project Database '!A76</f>
        <v>Sagri</v>
      </c>
      <c r="B77">
        <f>LEN('Project Database '!A76)</f>
        <v>5</v>
      </c>
      <c r="C77">
        <f>LEN('Project Database '!B76)</f>
        <v>59</v>
      </c>
      <c r="D77">
        <f>LEN('Project Database '!C76)</f>
        <v>0</v>
      </c>
      <c r="E77">
        <f>LEN('Project Database '!D76)</f>
        <v>15</v>
      </c>
      <c r="F77">
        <f>LEN('Project Database '!E76)</f>
        <v>216</v>
      </c>
      <c r="G77">
        <f>LEN('Project Database '!F76)</f>
        <v>203</v>
      </c>
      <c r="H77">
        <f>LEN('Project Database '!G76)</f>
        <v>127</v>
      </c>
      <c r="I77">
        <f>LEN('Project Database '!H76)</f>
        <v>437</v>
      </c>
      <c r="J77">
        <f>LEN('Project Database '!I76)</f>
        <v>247</v>
      </c>
      <c r="K77">
        <f>LEN('Project Database '!J76)</f>
        <v>129</v>
      </c>
      <c r="L77">
        <f>LEN('Project Database '!K76)</f>
        <v>22</v>
      </c>
      <c r="M77">
        <f>LEN('Project Database '!L76)</f>
        <v>373</v>
      </c>
      <c r="N77">
        <f>LEN('Project Database '!M76)</f>
        <v>38</v>
      </c>
      <c r="O77">
        <f>LEN('Project Database '!N76)</f>
        <v>20</v>
      </c>
      <c r="P77">
        <f>LEN('Project Database '!O76)</f>
        <v>9</v>
      </c>
      <c r="Q77">
        <f>LEN('Project Database '!P76)</f>
        <v>25</v>
      </c>
      <c r="R77">
        <f>LEN('Project Database '!Q76)</f>
        <v>32</v>
      </c>
      <c r="S77">
        <f>LEN('Project Database '!R76)</f>
        <v>62</v>
      </c>
      <c r="T77">
        <f>LEN('Project Database '!S76)</f>
        <v>2</v>
      </c>
      <c r="U77">
        <f>LEN('Project Database '!T76)</f>
        <v>2</v>
      </c>
      <c r="V77">
        <f>LEN('Project Database '!U76)</f>
        <v>9</v>
      </c>
      <c r="W77">
        <f>LEN('Project Database '!V76)</f>
        <v>0</v>
      </c>
      <c r="X77">
        <f>LEN('Project Database '!W76)</f>
        <v>28</v>
      </c>
      <c r="Y77" t="e">
        <f>LEN('Project Database '!#REF!)</f>
        <v>#REF!</v>
      </c>
      <c r="Z77">
        <f>LEN('Project Database '!X76)</f>
        <v>93</v>
      </c>
    </row>
    <row r="78" spans="1:26">
      <c r="A78" t="str">
        <f>'Project Database '!A77</f>
        <v>SanteSuite Inc.</v>
      </c>
      <c r="B78">
        <f>LEN('Project Database '!A77)</f>
        <v>15</v>
      </c>
      <c r="C78">
        <f>LEN('Project Database '!B77)</f>
        <v>43</v>
      </c>
      <c r="D78">
        <f>LEN('Project Database '!C77)</f>
        <v>0</v>
      </c>
      <c r="E78">
        <f>LEN('Project Database '!D77)</f>
        <v>15</v>
      </c>
      <c r="F78">
        <f>LEN('Project Database '!E77)</f>
        <v>137</v>
      </c>
      <c r="G78">
        <f>LEN('Project Database '!F77)</f>
        <v>902</v>
      </c>
      <c r="H78">
        <f>LEN('Project Database '!G77)</f>
        <v>3</v>
      </c>
      <c r="I78">
        <f>LEN('Project Database '!H77)</f>
        <v>633</v>
      </c>
      <c r="J78">
        <f>LEN('Project Database '!I77)</f>
        <v>411</v>
      </c>
      <c r="K78">
        <f>LEN('Project Database '!J77)</f>
        <v>33</v>
      </c>
      <c r="L78">
        <f>LEN('Project Database '!K77)</f>
        <v>11</v>
      </c>
      <c r="M78">
        <f>LEN('Project Database '!L77)</f>
        <v>151</v>
      </c>
      <c r="N78">
        <f>LEN('Project Database '!M77)</f>
        <v>25</v>
      </c>
      <c r="O78">
        <f>LEN('Project Database '!N77)</f>
        <v>22</v>
      </c>
      <c r="P78">
        <f>LEN('Project Database '!O77)</f>
        <v>32</v>
      </c>
      <c r="Q78">
        <f>LEN('Project Database '!P77)</f>
        <v>6</v>
      </c>
      <c r="R78">
        <f>LEN('Project Database '!Q77)</f>
        <v>57</v>
      </c>
      <c r="S78">
        <f>LEN('Project Database '!R77)</f>
        <v>65</v>
      </c>
      <c r="T78">
        <f>LEN('Project Database '!S77)</f>
        <v>3</v>
      </c>
      <c r="U78">
        <f>LEN('Project Database '!T77)</f>
        <v>2</v>
      </c>
      <c r="V78">
        <f>LEN('Project Database '!U77)</f>
        <v>0</v>
      </c>
      <c r="W78">
        <f>LEN('Project Database '!V77)</f>
        <v>0</v>
      </c>
      <c r="X78">
        <f>LEN('Project Database '!W77)</f>
        <v>43</v>
      </c>
      <c r="Y78" t="e">
        <f>LEN('Project Database '!#REF!)</f>
        <v>#REF!</v>
      </c>
      <c r="Z78">
        <f>LEN('Project Database '!X77)</f>
        <v>55</v>
      </c>
    </row>
    <row r="79" spans="1:26">
      <c r="A79" t="str">
        <f>'Project Database '!A78</f>
        <v>Sealr</v>
      </c>
      <c r="B79">
        <f>LEN('Project Database '!A78)</f>
        <v>5</v>
      </c>
      <c r="C79">
        <f>LEN('Project Database '!B78)</f>
        <v>131</v>
      </c>
      <c r="D79">
        <f>LEN('Project Database '!C78)</f>
        <v>0</v>
      </c>
      <c r="E79">
        <f>LEN('Project Database '!D78)</f>
        <v>13</v>
      </c>
      <c r="F79">
        <f>LEN('Project Database '!E78)</f>
        <v>947</v>
      </c>
      <c r="G79">
        <f>LEN('Project Database '!F78)</f>
        <v>222</v>
      </c>
      <c r="H79">
        <f>LEN('Project Database '!G78)</f>
        <v>488</v>
      </c>
      <c r="I79">
        <f>LEN('Project Database '!H78)</f>
        <v>1439</v>
      </c>
      <c r="J79">
        <f>LEN('Project Database '!I78)</f>
        <v>732</v>
      </c>
      <c r="K79">
        <f>LEN('Project Database '!J78)</f>
        <v>74</v>
      </c>
      <c r="L79">
        <f>LEN('Project Database '!K78)</f>
        <v>108</v>
      </c>
      <c r="M79">
        <f>LEN('Project Database '!L78)</f>
        <v>699</v>
      </c>
      <c r="N79">
        <f>LEN('Project Database '!M78)</f>
        <v>6</v>
      </c>
      <c r="O79">
        <f>LEN('Project Database '!N78)</f>
        <v>13</v>
      </c>
      <c r="P79">
        <f>LEN('Project Database '!O78)</f>
        <v>20</v>
      </c>
      <c r="Q79">
        <f>LEN('Project Database '!P78)</f>
        <v>6</v>
      </c>
      <c r="R79">
        <f>LEN('Project Database '!Q78)</f>
        <v>40</v>
      </c>
      <c r="S79">
        <f>LEN('Project Database '!R78)</f>
        <v>104</v>
      </c>
      <c r="T79">
        <f>LEN('Project Database '!S78)</f>
        <v>2</v>
      </c>
      <c r="U79">
        <f>LEN('Project Database '!T78)</f>
        <v>2</v>
      </c>
      <c r="V79">
        <f>LEN('Project Database '!U78)</f>
        <v>3</v>
      </c>
      <c r="W79">
        <f>LEN('Project Database '!V78)</f>
        <v>15</v>
      </c>
      <c r="X79">
        <f>LEN('Project Database '!W78)</f>
        <v>28</v>
      </c>
      <c r="Y79" t="e">
        <f>LEN('Project Database '!#REF!)</f>
        <v>#REF!</v>
      </c>
      <c r="Z79">
        <f>LEN('Project Database '!X78)</f>
        <v>52</v>
      </c>
    </row>
    <row r="80" spans="1:26">
      <c r="A80" t="str">
        <f>'Project Database '!A79</f>
        <v>Sehat Kahani</v>
      </c>
      <c r="B80">
        <f>LEN('Project Database '!A79)</f>
        <v>12</v>
      </c>
      <c r="C80">
        <f>LEN('Project Database '!B79)</f>
        <v>86</v>
      </c>
      <c r="D80">
        <f>LEN('Project Database '!C79)</f>
        <v>0</v>
      </c>
      <c r="E80">
        <f>LEN('Project Database '!D79)</f>
        <v>24</v>
      </c>
      <c r="F80">
        <f>LEN('Project Database '!E79)</f>
        <v>324</v>
      </c>
      <c r="G80">
        <f>LEN('Project Database '!F79)</f>
        <v>157</v>
      </c>
      <c r="H80">
        <f>LEN('Project Database '!G79)</f>
        <v>453</v>
      </c>
      <c r="I80">
        <f>LEN('Project Database '!H79)</f>
        <v>645</v>
      </c>
      <c r="J80">
        <f>LEN('Project Database '!I79)</f>
        <v>523</v>
      </c>
      <c r="K80">
        <f>LEN('Project Database '!J79)</f>
        <v>215</v>
      </c>
      <c r="L80">
        <f>LEN('Project Database '!K79)</f>
        <v>8</v>
      </c>
      <c r="M80">
        <f>LEN('Project Database '!L79)</f>
        <v>512</v>
      </c>
      <c r="N80">
        <f>LEN('Project Database '!M79)</f>
        <v>51</v>
      </c>
      <c r="O80">
        <f>LEN('Project Database '!N79)</f>
        <v>19</v>
      </c>
      <c r="P80">
        <f>LEN('Project Database '!O79)</f>
        <v>16</v>
      </c>
      <c r="Q80">
        <f>LEN('Project Database '!P79)</f>
        <v>32</v>
      </c>
      <c r="R80">
        <f>LEN('Project Database '!Q79)</f>
        <v>38</v>
      </c>
      <c r="S80">
        <f>LEN('Project Database '!R79)</f>
        <v>97</v>
      </c>
      <c r="T80">
        <f>LEN('Project Database '!S79)</f>
        <v>2</v>
      </c>
      <c r="U80">
        <f>LEN('Project Database '!T79)</f>
        <v>2</v>
      </c>
      <c r="V80">
        <f>LEN('Project Database '!U79)</f>
        <v>7</v>
      </c>
      <c r="W80">
        <f>LEN('Project Database '!V79)</f>
        <v>4</v>
      </c>
      <c r="X80">
        <f>LEN('Project Database '!W79)</f>
        <v>71</v>
      </c>
      <c r="Y80" t="e">
        <f>LEN('Project Database '!#REF!)</f>
        <v>#REF!</v>
      </c>
      <c r="Z80">
        <f>LEN('Project Database '!X79)</f>
        <v>58</v>
      </c>
    </row>
    <row r="81" spans="1:26">
      <c r="A81" t="str">
        <f>'Project Database '!A80</f>
        <v>Simprints Technology</v>
      </c>
      <c r="B81">
        <f>LEN('Project Database '!A80)</f>
        <v>20</v>
      </c>
      <c r="C81">
        <f>LEN('Project Database '!B80)</f>
        <v>64</v>
      </c>
      <c r="D81">
        <f>LEN('Project Database '!C80)</f>
        <v>0</v>
      </c>
      <c r="E81">
        <f>LEN('Project Database '!D80)</f>
        <v>25</v>
      </c>
      <c r="F81">
        <f>LEN('Project Database '!E80)</f>
        <v>930</v>
      </c>
      <c r="G81">
        <f>LEN('Project Database '!F80)</f>
        <v>256</v>
      </c>
      <c r="H81">
        <f>LEN('Project Database '!G80)</f>
        <v>64</v>
      </c>
      <c r="I81">
        <f>LEN('Project Database '!H80)</f>
        <v>1090</v>
      </c>
      <c r="J81">
        <f>LEN('Project Database '!I80)</f>
        <v>446</v>
      </c>
      <c r="K81">
        <f>LEN('Project Database '!J80)</f>
        <v>51</v>
      </c>
      <c r="L81">
        <f>LEN('Project Database '!K80)</f>
        <v>27</v>
      </c>
      <c r="M81">
        <f>LEN('Project Database '!L80)</f>
        <v>198</v>
      </c>
      <c r="N81">
        <f>LEN('Project Database '!M80)</f>
        <v>12</v>
      </c>
      <c r="O81">
        <f>LEN('Project Database '!N80)</f>
        <v>17</v>
      </c>
      <c r="P81">
        <f>LEN('Project Database '!O80)</f>
        <v>11</v>
      </c>
      <c r="Q81">
        <f>LEN('Project Database '!P80)</f>
        <v>6</v>
      </c>
      <c r="R81">
        <f>LEN('Project Database '!Q80)</f>
        <v>54</v>
      </c>
      <c r="S81">
        <f>LEN('Project Database '!R80)</f>
        <v>111</v>
      </c>
      <c r="T81">
        <f>LEN('Project Database '!S80)</f>
        <v>2</v>
      </c>
      <c r="U81">
        <f>LEN('Project Database '!T80)</f>
        <v>2</v>
      </c>
      <c r="V81">
        <f>LEN('Project Database '!U80)</f>
        <v>7</v>
      </c>
      <c r="W81">
        <f>LEN('Project Database '!V80)</f>
        <v>8</v>
      </c>
      <c r="X81">
        <f>LEN('Project Database '!W80)</f>
        <v>28</v>
      </c>
      <c r="Y81" t="e">
        <f>LEN('Project Database '!#REF!)</f>
        <v>#REF!</v>
      </c>
      <c r="Z81">
        <f>LEN('Project Database '!X80)</f>
        <v>107</v>
      </c>
    </row>
    <row r="82" spans="1:26">
      <c r="A82" t="str">
        <f>'Project Database '!A81</f>
        <v>Smart Facilities for Health</v>
      </c>
      <c r="B82">
        <f>LEN('Project Database '!A81)</f>
        <v>27</v>
      </c>
      <c r="C82">
        <f>LEN('Project Database '!B81)</f>
        <v>1</v>
      </c>
      <c r="D82">
        <f>LEN('Project Database '!C81)</f>
        <v>0</v>
      </c>
      <c r="E82">
        <f>LEN('Project Database '!D81)</f>
        <v>140</v>
      </c>
      <c r="F82">
        <f>LEN('Project Database '!E81)</f>
        <v>420</v>
      </c>
      <c r="G82">
        <f>LEN('Project Database '!F81)</f>
        <v>720</v>
      </c>
      <c r="H82">
        <f>LEN('Project Database '!G81)</f>
        <v>1019</v>
      </c>
      <c r="I82">
        <f>LEN('Project Database '!H81)</f>
        <v>1134</v>
      </c>
      <c r="J82">
        <f>LEN('Project Database '!I81)</f>
        <v>342</v>
      </c>
      <c r="K82">
        <f>LEN('Project Database '!J81)</f>
        <v>441</v>
      </c>
      <c r="L82">
        <f>LEN('Project Database '!K81)</f>
        <v>42</v>
      </c>
      <c r="M82">
        <f>LEN('Project Database '!L81)</f>
        <v>150</v>
      </c>
      <c r="N82">
        <f>LEN('Project Database '!M81)</f>
        <v>199</v>
      </c>
      <c r="O82">
        <f>LEN('Project Database '!N81)</f>
        <v>144</v>
      </c>
      <c r="P82">
        <f>LEN('Project Database '!O81)</f>
        <v>38</v>
      </c>
      <c r="Q82">
        <f>LEN('Project Database '!P81)</f>
        <v>15</v>
      </c>
      <c r="R82">
        <f>LEN('Project Database '!Q81)</f>
        <v>53</v>
      </c>
      <c r="S82">
        <f>LEN('Project Database '!R81)</f>
        <v>116</v>
      </c>
      <c r="T82">
        <f>LEN('Project Database '!S81)</f>
        <v>2</v>
      </c>
      <c r="U82">
        <f>LEN('Project Database '!T81)</f>
        <v>3</v>
      </c>
      <c r="V82">
        <f>LEN('Project Database '!U81)</f>
        <v>6</v>
      </c>
      <c r="W82">
        <f>LEN('Project Database '!V81)</f>
        <v>9</v>
      </c>
      <c r="X82">
        <f>LEN('Project Database '!W81)</f>
        <v>0</v>
      </c>
      <c r="Y82" t="e">
        <f>LEN('Project Database '!#REF!)</f>
        <v>#REF!</v>
      </c>
      <c r="Z82">
        <f>LEN('Project Database '!X81)</f>
        <v>21</v>
      </c>
    </row>
    <row r="83" spans="1:26">
      <c r="A83" t="str">
        <f>'Project Database '!A82</f>
        <v>Smart Solar Media System</v>
      </c>
      <c r="B83">
        <f>LEN('Project Database '!A82)</f>
        <v>24</v>
      </c>
      <c r="C83">
        <f>LEN('Project Database '!B82)</f>
        <v>104</v>
      </c>
      <c r="D83">
        <f>LEN('Project Database '!C82)</f>
        <v>0</v>
      </c>
      <c r="E83">
        <f>LEN('Project Database '!D82)</f>
        <v>11</v>
      </c>
      <c r="F83">
        <f>LEN('Project Database '!E82)</f>
        <v>463</v>
      </c>
      <c r="G83">
        <f>LEN('Project Database '!F82)</f>
        <v>186</v>
      </c>
      <c r="H83">
        <f>LEN('Project Database '!G82)</f>
        <v>363</v>
      </c>
      <c r="I83">
        <f>LEN('Project Database '!H82)</f>
        <v>328</v>
      </c>
      <c r="J83">
        <f>LEN('Project Database '!I82)</f>
        <v>568</v>
      </c>
      <c r="K83">
        <f>LEN('Project Database '!J82)</f>
        <v>190</v>
      </c>
      <c r="L83">
        <f>LEN('Project Database '!K82)</f>
        <v>85</v>
      </c>
      <c r="M83">
        <f>LEN('Project Database '!L82)</f>
        <v>167</v>
      </c>
      <c r="N83">
        <f>LEN('Project Database '!M82)</f>
        <v>17</v>
      </c>
      <c r="O83">
        <f>LEN('Project Database '!N82)</f>
        <v>36</v>
      </c>
      <c r="P83">
        <f>LEN('Project Database '!O82)</f>
        <v>31</v>
      </c>
      <c r="Q83">
        <f>LEN('Project Database '!P82)</f>
        <v>21</v>
      </c>
      <c r="R83">
        <f>LEN('Project Database '!Q82)</f>
        <v>35</v>
      </c>
      <c r="S83">
        <f>LEN('Project Database '!R82)</f>
        <v>72</v>
      </c>
      <c r="T83">
        <f>LEN('Project Database '!S82)</f>
        <v>2</v>
      </c>
      <c r="U83">
        <f>LEN('Project Database '!T82)</f>
        <v>2</v>
      </c>
      <c r="V83">
        <f>LEN('Project Database '!U82)</f>
        <v>5</v>
      </c>
      <c r="W83">
        <f>LEN('Project Database '!V82)</f>
        <v>0</v>
      </c>
      <c r="X83">
        <f>LEN('Project Database '!W82)</f>
        <v>28</v>
      </c>
      <c r="Y83" t="e">
        <f>LEN('Project Database '!#REF!)</f>
        <v>#REF!</v>
      </c>
      <c r="Z83">
        <f>LEN('Project Database '!X82)</f>
        <v>71</v>
      </c>
    </row>
    <row r="84" spans="1:26">
      <c r="A84" t="str">
        <f>'Project Database '!A83</f>
        <v>Speetar</v>
      </c>
      <c r="B84">
        <f>LEN('Project Database '!A83)</f>
        <v>7</v>
      </c>
      <c r="C84">
        <f>LEN('Project Database '!B83)</f>
        <v>69</v>
      </c>
      <c r="D84">
        <f>LEN('Project Database '!C83)</f>
        <v>0</v>
      </c>
      <c r="E84">
        <f>LEN('Project Database '!D83)</f>
        <v>7</v>
      </c>
      <c r="F84">
        <f>LEN('Project Database '!E83)</f>
        <v>933</v>
      </c>
      <c r="G84">
        <f>LEN('Project Database '!F83)</f>
        <v>146</v>
      </c>
      <c r="H84">
        <f>LEN('Project Database '!G83)</f>
        <v>248</v>
      </c>
      <c r="I84">
        <f>LEN('Project Database '!H83)</f>
        <v>1003</v>
      </c>
      <c r="J84">
        <f>LEN('Project Database '!I83)</f>
        <v>369</v>
      </c>
      <c r="K84">
        <f>LEN('Project Database '!J83)</f>
        <v>263</v>
      </c>
      <c r="L84">
        <f>LEN('Project Database '!K83)</f>
        <v>22</v>
      </c>
      <c r="M84">
        <f>LEN('Project Database '!L83)</f>
        <v>353</v>
      </c>
      <c r="N84">
        <f>LEN('Project Database '!M83)</f>
        <v>40</v>
      </c>
      <c r="O84">
        <f>LEN('Project Database '!N83)</f>
        <v>19</v>
      </c>
      <c r="P84">
        <f>LEN('Project Database '!O83)</f>
        <v>11</v>
      </c>
      <c r="Q84">
        <f>LEN('Project Database '!P83)</f>
        <v>14</v>
      </c>
      <c r="R84">
        <f>LEN('Project Database '!Q83)</f>
        <v>28</v>
      </c>
      <c r="S84">
        <f>LEN('Project Database '!R83)</f>
        <v>105</v>
      </c>
      <c r="T84">
        <f>LEN('Project Database '!S83)</f>
        <v>2</v>
      </c>
      <c r="U84">
        <f>LEN('Project Database '!T83)</f>
        <v>2</v>
      </c>
      <c r="V84">
        <f>LEN('Project Database '!U83)</f>
        <v>7</v>
      </c>
      <c r="W84">
        <f>LEN('Project Database '!V83)</f>
        <v>15</v>
      </c>
      <c r="X84">
        <f>LEN('Project Database '!W83)</f>
        <v>28</v>
      </c>
      <c r="Y84" t="e">
        <f>LEN('Project Database '!#REF!)</f>
        <v>#REF!</v>
      </c>
      <c r="Z84">
        <f>LEN('Project Database '!X83)</f>
        <v>55</v>
      </c>
    </row>
    <row r="85" spans="1:26">
      <c r="A85" t="str">
        <f>'Project Database '!A84</f>
        <v xml:space="preserve">Spice </v>
      </c>
      <c r="B85">
        <f>LEN('Project Database '!A84)</f>
        <v>6</v>
      </c>
      <c r="C85">
        <f>LEN('Project Database '!B84)</f>
        <v>94</v>
      </c>
      <c r="D85">
        <f>LEN('Project Database '!C84)</f>
        <v>0</v>
      </c>
      <c r="E85">
        <f>LEN('Project Database '!D84)</f>
        <v>14</v>
      </c>
      <c r="F85">
        <f>LEN('Project Database '!E84)</f>
        <v>820</v>
      </c>
      <c r="G85">
        <f>LEN('Project Database '!F84)</f>
        <v>251</v>
      </c>
      <c r="H85">
        <f>LEN('Project Database '!G84)</f>
        <v>354</v>
      </c>
      <c r="I85">
        <f>LEN('Project Database '!H84)</f>
        <v>1379</v>
      </c>
      <c r="J85">
        <f>LEN('Project Database '!I84)</f>
        <v>488</v>
      </c>
      <c r="K85">
        <f>LEN('Project Database '!J84)</f>
        <v>176</v>
      </c>
      <c r="L85">
        <f>LEN('Project Database '!K84)</f>
        <v>74</v>
      </c>
      <c r="M85">
        <f>LEN('Project Database '!L84)</f>
        <v>337</v>
      </c>
      <c r="N85">
        <f>LEN('Project Database '!M84)</f>
        <v>33</v>
      </c>
      <c r="O85">
        <f>LEN('Project Database '!N84)</f>
        <v>30</v>
      </c>
      <c r="P85">
        <f>LEN('Project Database '!O84)</f>
        <v>11</v>
      </c>
      <c r="Q85">
        <f>LEN('Project Database '!P84)</f>
        <v>6</v>
      </c>
      <c r="R85">
        <f>LEN('Project Database '!Q84)</f>
        <v>57</v>
      </c>
      <c r="S85">
        <f>LEN('Project Database '!R84)</f>
        <v>100</v>
      </c>
      <c r="T85">
        <f>LEN('Project Database '!S84)</f>
        <v>2</v>
      </c>
      <c r="U85">
        <f>LEN('Project Database '!T84)</f>
        <v>2</v>
      </c>
      <c r="V85">
        <f>LEN('Project Database '!U84)</f>
        <v>6</v>
      </c>
      <c r="W85">
        <f>LEN('Project Database '!V84)</f>
        <v>9</v>
      </c>
      <c r="X85">
        <f>LEN('Project Database '!W84)</f>
        <v>68</v>
      </c>
      <c r="Y85" t="e">
        <f>LEN('Project Database '!#REF!)</f>
        <v>#REF!</v>
      </c>
      <c r="Z85">
        <f>LEN('Project Database '!X84)</f>
        <v>52</v>
      </c>
    </row>
    <row r="86" spans="1:26">
      <c r="A86" t="str">
        <f>'Project Database '!A85</f>
        <v xml:space="preserve">StreamSpot+ </v>
      </c>
      <c r="B86">
        <f>LEN('Project Database '!A85)</f>
        <v>12</v>
      </c>
      <c r="C86">
        <f>LEN('Project Database '!B85)</f>
        <v>107</v>
      </c>
      <c r="D86">
        <f>LEN('Project Database '!C85)</f>
        <v>0</v>
      </c>
      <c r="E86">
        <f>LEN('Project Database '!D85)</f>
        <v>11</v>
      </c>
      <c r="F86">
        <f>LEN('Project Database '!E85)</f>
        <v>836</v>
      </c>
      <c r="G86">
        <f>LEN('Project Database '!F85)</f>
        <v>163</v>
      </c>
      <c r="H86">
        <f>LEN('Project Database '!G85)</f>
        <v>477</v>
      </c>
      <c r="I86">
        <f>LEN('Project Database '!H85)</f>
        <v>950</v>
      </c>
      <c r="J86">
        <f>LEN('Project Database '!I85)</f>
        <v>359</v>
      </c>
      <c r="K86">
        <f>LEN('Project Database '!J85)</f>
        <v>68</v>
      </c>
      <c r="L86">
        <f>LEN('Project Database '!K85)</f>
        <v>17</v>
      </c>
      <c r="M86">
        <f>LEN('Project Database '!L85)</f>
        <v>256</v>
      </c>
      <c r="N86">
        <f>LEN('Project Database '!M85)</f>
        <v>15</v>
      </c>
      <c r="O86">
        <f>LEN('Project Database '!N85)</f>
        <v>22</v>
      </c>
      <c r="P86">
        <f>LEN('Project Database '!O85)</f>
        <v>11</v>
      </c>
      <c r="Q86">
        <f>LEN('Project Database '!P85)</f>
        <v>32</v>
      </c>
      <c r="R86">
        <f>LEN('Project Database '!Q85)</f>
        <v>40</v>
      </c>
      <c r="S86">
        <f>LEN('Project Database '!R85)</f>
        <v>94</v>
      </c>
      <c r="T86">
        <f>LEN('Project Database '!S85)</f>
        <v>2</v>
      </c>
      <c r="U86">
        <f>LEN('Project Database '!T85)</f>
        <v>2</v>
      </c>
      <c r="V86">
        <f>LEN('Project Database '!U85)</f>
        <v>6</v>
      </c>
      <c r="W86">
        <f>LEN('Project Database '!V85)</f>
        <v>3</v>
      </c>
      <c r="X86">
        <f>LEN('Project Database '!W85)</f>
        <v>28</v>
      </c>
      <c r="Y86" t="e">
        <f>LEN('Project Database '!#REF!)</f>
        <v>#REF!</v>
      </c>
      <c r="Z86">
        <f>LEN('Project Database '!X85)</f>
        <v>59</v>
      </c>
    </row>
    <row r="87" spans="1:26">
      <c r="A87" t="str">
        <f>'Project Database '!A86</f>
        <v>Sube Latinoamerica</v>
      </c>
      <c r="B87">
        <f>LEN('Project Database '!A86)</f>
        <v>18</v>
      </c>
      <c r="C87">
        <f>LEN('Project Database '!B86)</f>
        <v>66</v>
      </c>
      <c r="D87">
        <f>LEN('Project Database '!C86)</f>
        <v>0</v>
      </c>
      <c r="E87">
        <f>LEN('Project Database '!D86)</f>
        <v>18</v>
      </c>
      <c r="F87">
        <f>LEN('Project Database '!E86)</f>
        <v>717</v>
      </c>
      <c r="G87">
        <f>LEN('Project Database '!F86)</f>
        <v>169</v>
      </c>
      <c r="H87">
        <f>LEN('Project Database '!G86)</f>
        <v>395</v>
      </c>
      <c r="I87">
        <f>LEN('Project Database '!H86)</f>
        <v>1141</v>
      </c>
      <c r="J87">
        <f>LEN('Project Database '!I86)</f>
        <v>118</v>
      </c>
      <c r="K87">
        <f>LEN('Project Database '!J86)</f>
        <v>83</v>
      </c>
      <c r="L87">
        <f>LEN('Project Database '!K86)</f>
        <v>8</v>
      </c>
      <c r="M87">
        <f>LEN('Project Database '!L86)</f>
        <v>478</v>
      </c>
      <c r="N87">
        <f>LEN('Project Database '!M86)</f>
        <v>45</v>
      </c>
      <c r="O87">
        <f>LEN('Project Database '!N86)</f>
        <v>16</v>
      </c>
      <c r="P87">
        <f>LEN('Project Database '!O86)</f>
        <v>17</v>
      </c>
      <c r="Q87">
        <f>LEN('Project Database '!P86)</f>
        <v>16</v>
      </c>
      <c r="R87">
        <f>LEN('Project Database '!Q86)</f>
        <v>32</v>
      </c>
      <c r="S87">
        <f>LEN('Project Database '!R86)</f>
        <v>96</v>
      </c>
      <c r="T87">
        <f>LEN('Project Database '!S86)</f>
        <v>2</v>
      </c>
      <c r="U87">
        <f>LEN('Project Database '!T86)</f>
        <v>2</v>
      </c>
      <c r="V87">
        <f>LEN('Project Database '!U86)</f>
        <v>5</v>
      </c>
      <c r="W87">
        <f>LEN('Project Database '!V86)</f>
        <v>11</v>
      </c>
      <c r="X87">
        <f>LEN('Project Database '!W86)</f>
        <v>28</v>
      </c>
      <c r="Y87" t="e">
        <f>LEN('Project Database '!#REF!)</f>
        <v>#REF!</v>
      </c>
      <c r="Z87">
        <f>LEN('Project Database '!X86)</f>
        <v>52</v>
      </c>
    </row>
    <row r="88" spans="1:26">
      <c r="A88" t="str">
        <f>'Project Database '!A87</f>
        <v>Tarjimly</v>
      </c>
      <c r="B88">
        <f>LEN('Project Database '!A87)</f>
        <v>8</v>
      </c>
      <c r="C88">
        <f>LEN('Project Database '!B87)</f>
        <v>48</v>
      </c>
      <c r="D88">
        <f>LEN('Project Database '!C87)</f>
        <v>0</v>
      </c>
      <c r="E88">
        <f>LEN('Project Database '!D87)</f>
        <v>8</v>
      </c>
      <c r="F88">
        <f>LEN('Project Database '!E87)</f>
        <v>930</v>
      </c>
      <c r="G88">
        <f>LEN('Project Database '!F87)</f>
        <v>400</v>
      </c>
      <c r="H88">
        <f>LEN('Project Database '!G87)</f>
        <v>127</v>
      </c>
      <c r="I88">
        <f>LEN('Project Database '!H87)</f>
        <v>508</v>
      </c>
      <c r="J88">
        <f>LEN('Project Database '!I87)</f>
        <v>236</v>
      </c>
      <c r="K88">
        <f>LEN('Project Database '!J87)</f>
        <v>263</v>
      </c>
      <c r="L88">
        <f>LEN('Project Database '!K87)</f>
        <v>22</v>
      </c>
      <c r="M88">
        <f>LEN('Project Database '!L87)</f>
        <v>586</v>
      </c>
      <c r="N88">
        <f>LEN('Project Database '!M87)</f>
        <v>56</v>
      </c>
      <c r="O88">
        <f>LEN('Project Database '!N87)</f>
        <v>21</v>
      </c>
      <c r="P88">
        <f>LEN('Project Database '!O87)</f>
        <v>4</v>
      </c>
      <c r="Q88">
        <f>LEN('Project Database '!P87)</f>
        <v>7</v>
      </c>
      <c r="R88">
        <f>LEN('Project Database '!Q87)</f>
        <v>38</v>
      </c>
      <c r="S88">
        <f>LEN('Project Database '!R87)</f>
        <v>109</v>
      </c>
      <c r="T88">
        <f>LEN('Project Database '!S87)</f>
        <v>2</v>
      </c>
      <c r="U88">
        <f>LEN('Project Database '!T87)</f>
        <v>2</v>
      </c>
      <c r="V88">
        <f>LEN('Project Database '!U87)</f>
        <v>5</v>
      </c>
      <c r="W88">
        <f>LEN('Project Database '!V87)</f>
        <v>25</v>
      </c>
      <c r="X88">
        <f>LEN('Project Database '!W87)</f>
        <v>28</v>
      </c>
      <c r="Y88" t="e">
        <f>LEN('Project Database '!#REF!)</f>
        <v>#REF!</v>
      </c>
      <c r="Z88">
        <f>LEN('Project Database '!X87)</f>
        <v>56</v>
      </c>
    </row>
    <row r="89" spans="1:26">
      <c r="A89" t="str">
        <f>'Project Database '!A88</f>
        <v>Technovation Girls</v>
      </c>
      <c r="B89">
        <f>LEN('Project Database '!A88)</f>
        <v>18</v>
      </c>
      <c r="C89">
        <f>LEN('Project Database '!B88)</f>
        <v>56</v>
      </c>
      <c r="D89">
        <f>LEN('Project Database '!C88)</f>
        <v>0</v>
      </c>
      <c r="E89">
        <f>LEN('Project Database '!D88)</f>
        <v>12</v>
      </c>
      <c r="F89">
        <f>LEN('Project Database '!E88)</f>
        <v>448</v>
      </c>
      <c r="G89">
        <f>LEN('Project Database '!F88)</f>
        <v>193</v>
      </c>
      <c r="H89">
        <f>LEN('Project Database '!G88)</f>
        <v>155</v>
      </c>
      <c r="I89">
        <f>LEN('Project Database '!H88)</f>
        <v>1927</v>
      </c>
      <c r="J89">
        <f>LEN('Project Database '!I88)</f>
        <v>615</v>
      </c>
      <c r="K89">
        <f>LEN('Project Database '!J88)</f>
        <v>242</v>
      </c>
      <c r="L89">
        <f>LEN('Project Database '!K88)</f>
        <v>13</v>
      </c>
      <c r="M89">
        <f>LEN('Project Database '!L88)</f>
        <v>815</v>
      </c>
      <c r="N89">
        <f>LEN('Project Database '!M88)</f>
        <v>6</v>
      </c>
      <c r="O89">
        <f>LEN('Project Database '!N88)</f>
        <v>34</v>
      </c>
      <c r="P89">
        <f>LEN('Project Database '!O88)</f>
        <v>11</v>
      </c>
      <c r="Q89">
        <f>LEN('Project Database '!P88)</f>
        <v>24</v>
      </c>
      <c r="R89">
        <f>LEN('Project Database '!Q88)</f>
        <v>54</v>
      </c>
      <c r="S89">
        <f>LEN('Project Database '!R88)</f>
        <v>89</v>
      </c>
      <c r="T89">
        <f>LEN('Project Database '!S88)</f>
        <v>2</v>
      </c>
      <c r="U89">
        <f>LEN('Project Database '!T88)</f>
        <v>2</v>
      </c>
      <c r="V89">
        <f>LEN('Project Database '!U88)</f>
        <v>6</v>
      </c>
      <c r="W89">
        <f>LEN('Project Database '!V88)</f>
        <v>0</v>
      </c>
      <c r="X89">
        <f>LEN('Project Database '!W88)</f>
        <v>28</v>
      </c>
      <c r="Y89" t="e">
        <f>LEN('Project Database '!#REF!)</f>
        <v>#REF!</v>
      </c>
      <c r="Z89">
        <f>LEN('Project Database '!X88)</f>
        <v>64</v>
      </c>
    </row>
    <row r="90" spans="1:26">
      <c r="A90" t="str">
        <f>'Project Database '!A89</f>
        <v>The Community Health Toolkit (CHT)</v>
      </c>
      <c r="B90">
        <f>LEN('Project Database '!A89)</f>
        <v>34</v>
      </c>
      <c r="C90">
        <f>LEN('Project Database '!B89)</f>
        <v>148</v>
      </c>
      <c r="D90">
        <f>LEN('Project Database '!C89)</f>
        <v>0</v>
      </c>
      <c r="E90">
        <f>LEN('Project Database '!D89)</f>
        <v>25</v>
      </c>
      <c r="F90">
        <f>LEN('Project Database '!E89)</f>
        <v>665</v>
      </c>
      <c r="G90">
        <f>LEN('Project Database '!F89)</f>
        <v>328</v>
      </c>
      <c r="H90">
        <f>LEN('Project Database '!G89)</f>
        <v>439</v>
      </c>
      <c r="I90">
        <f>LEN('Project Database '!H89)</f>
        <v>966</v>
      </c>
      <c r="J90">
        <f>LEN('Project Database '!I89)</f>
        <v>570</v>
      </c>
      <c r="K90">
        <f>LEN('Project Database '!J89)</f>
        <v>158</v>
      </c>
      <c r="L90">
        <f>LEN('Project Database '!K89)</f>
        <v>151</v>
      </c>
      <c r="M90">
        <f>LEN('Project Database '!L89)</f>
        <v>233</v>
      </c>
      <c r="N90">
        <f>LEN('Project Database '!M89)</f>
        <v>6</v>
      </c>
      <c r="O90">
        <f>LEN('Project Database '!N89)</f>
        <v>13</v>
      </c>
      <c r="P90">
        <f>LEN('Project Database '!O89)</f>
        <v>11</v>
      </c>
      <c r="Q90">
        <f>LEN('Project Database '!P89)</f>
        <v>6</v>
      </c>
      <c r="R90">
        <f>LEN('Project Database '!Q89)</f>
        <v>67</v>
      </c>
      <c r="S90">
        <f>LEN('Project Database '!R89)</f>
        <v>93</v>
      </c>
      <c r="T90">
        <f>LEN('Project Database '!S89)</f>
        <v>2</v>
      </c>
      <c r="U90">
        <f>LEN('Project Database '!T89)</f>
        <v>2</v>
      </c>
      <c r="V90">
        <f>LEN('Project Database '!U89)</f>
        <v>5</v>
      </c>
      <c r="W90">
        <f>LEN('Project Database '!V89)</f>
        <v>0</v>
      </c>
      <c r="X90">
        <f>LEN('Project Database '!W89)</f>
        <v>43</v>
      </c>
      <c r="Y90" t="e">
        <f>LEN('Project Database '!#REF!)</f>
        <v>#REF!</v>
      </c>
      <c r="Z90">
        <f>LEN('Project Database '!X89)</f>
        <v>82</v>
      </c>
    </row>
    <row r="91" spans="1:26">
      <c r="A91" t="str">
        <f>'Project Database '!A90</f>
        <v>The Global Tip</v>
      </c>
      <c r="B91">
        <f>LEN('Project Database '!A90)</f>
        <v>14</v>
      </c>
      <c r="C91">
        <f>LEN('Project Database '!B90)</f>
        <v>90</v>
      </c>
      <c r="D91">
        <f>LEN('Project Database '!C90)</f>
        <v>0</v>
      </c>
      <c r="E91">
        <f>LEN('Project Database '!D90)</f>
        <v>18</v>
      </c>
      <c r="F91">
        <f>LEN('Project Database '!E90)</f>
        <v>219</v>
      </c>
      <c r="G91">
        <f>LEN('Project Database '!F90)</f>
        <v>557</v>
      </c>
      <c r="H91">
        <f>LEN('Project Database '!G90)</f>
        <v>102</v>
      </c>
      <c r="I91">
        <f>LEN('Project Database '!H90)</f>
        <v>708</v>
      </c>
      <c r="J91">
        <f>LEN('Project Database '!I90)</f>
        <v>242</v>
      </c>
      <c r="K91">
        <f>LEN('Project Database '!J90)</f>
        <v>105</v>
      </c>
      <c r="L91">
        <f>LEN('Project Database '!K90)</f>
        <v>11</v>
      </c>
      <c r="M91">
        <f>LEN('Project Database '!L90)</f>
        <v>352</v>
      </c>
      <c r="N91">
        <f>LEN('Project Database '!M90)</f>
        <v>6</v>
      </c>
      <c r="O91">
        <f>LEN('Project Database '!N90)</f>
        <v>23</v>
      </c>
      <c r="P91">
        <f>LEN('Project Database '!O90)</f>
        <v>4</v>
      </c>
      <c r="Q91">
        <f>LEN('Project Database '!P90)</f>
        <v>24</v>
      </c>
      <c r="R91">
        <f>LEN('Project Database '!Q90)</f>
        <v>25</v>
      </c>
      <c r="S91">
        <f>LEN('Project Database '!R90)</f>
        <v>116</v>
      </c>
      <c r="T91">
        <f>LEN('Project Database '!S90)</f>
        <v>2</v>
      </c>
      <c r="U91">
        <f>LEN('Project Database '!T90)</f>
        <v>2</v>
      </c>
      <c r="V91">
        <f>LEN('Project Database '!U90)</f>
        <v>3</v>
      </c>
      <c r="W91">
        <f>LEN('Project Database '!V90)</f>
        <v>0</v>
      </c>
      <c r="X91">
        <f>LEN('Project Database '!W90)</f>
        <v>3</v>
      </c>
      <c r="Y91" t="e">
        <f>LEN('Project Database '!#REF!)</f>
        <v>#REF!</v>
      </c>
      <c r="Z91">
        <f>LEN('Project Database '!X90)</f>
        <v>59</v>
      </c>
    </row>
    <row r="92" spans="1:26">
      <c r="A92" t="str">
        <f>'Project Database '!A91</f>
        <v>Thinking Machines Data Science</v>
      </c>
      <c r="B92">
        <f>LEN('Project Database '!A91)</f>
        <v>30</v>
      </c>
      <c r="C92">
        <f>LEN('Project Database '!B91)</f>
        <v>113</v>
      </c>
      <c r="D92">
        <f>LEN('Project Database '!C91)</f>
        <v>0</v>
      </c>
      <c r="E92">
        <f>LEN('Project Database '!D91)</f>
        <v>30</v>
      </c>
      <c r="F92">
        <f>LEN('Project Database '!E91)</f>
        <v>301</v>
      </c>
      <c r="G92">
        <f>LEN('Project Database '!F91)</f>
        <v>283</v>
      </c>
      <c r="H92">
        <f>LEN('Project Database '!G91)</f>
        <v>581</v>
      </c>
      <c r="I92">
        <f>LEN('Project Database '!H91)</f>
        <v>616</v>
      </c>
      <c r="J92">
        <f>LEN('Project Database '!I91)</f>
        <v>596</v>
      </c>
      <c r="K92">
        <f>LEN('Project Database '!J91)</f>
        <v>71</v>
      </c>
      <c r="L92">
        <f>LEN('Project Database '!K91)</f>
        <v>53</v>
      </c>
      <c r="M92">
        <f>LEN('Project Database '!L91)</f>
        <v>423</v>
      </c>
      <c r="N92">
        <f>LEN('Project Database '!M91)</f>
        <v>572</v>
      </c>
      <c r="O92">
        <f>LEN('Project Database '!N91)</f>
        <v>26</v>
      </c>
      <c r="P92">
        <f>LEN('Project Database '!O91)</f>
        <v>15</v>
      </c>
      <c r="Q92">
        <f>LEN('Project Database '!P91)</f>
        <v>25</v>
      </c>
      <c r="R92">
        <f>LEN('Project Database '!Q91)</f>
        <v>47</v>
      </c>
      <c r="S92">
        <f>LEN('Project Database '!R91)</f>
        <v>76</v>
      </c>
      <c r="T92">
        <f>LEN('Project Database '!S91)</f>
        <v>2</v>
      </c>
      <c r="U92">
        <f>LEN('Project Database '!T91)</f>
        <v>2</v>
      </c>
      <c r="V92">
        <f>LEN('Project Database '!U91)</f>
        <v>7</v>
      </c>
      <c r="W92">
        <f>LEN('Project Database '!V91)</f>
        <v>0</v>
      </c>
      <c r="X92">
        <f>LEN('Project Database '!W91)</f>
        <v>43</v>
      </c>
      <c r="Y92" t="e">
        <f>LEN('Project Database '!#REF!)</f>
        <v>#REF!</v>
      </c>
      <c r="Z92">
        <f>LEN('Project Database '!X91)</f>
        <v>113</v>
      </c>
    </row>
    <row r="93" spans="1:26">
      <c r="A93" t="str">
        <f>'Project Database '!A92</f>
        <v>Topl</v>
      </c>
      <c r="B93">
        <f>LEN('Project Database '!A92)</f>
        <v>4</v>
      </c>
      <c r="C93">
        <f>LEN('Project Database '!B92)</f>
        <v>71</v>
      </c>
      <c r="D93">
        <f>LEN('Project Database '!C92)</f>
        <v>0</v>
      </c>
      <c r="E93">
        <f>LEN('Project Database '!D92)</f>
        <v>4</v>
      </c>
      <c r="F93">
        <f>LEN('Project Database '!E92)</f>
        <v>469</v>
      </c>
      <c r="G93">
        <f>LEN('Project Database '!F92)</f>
        <v>261</v>
      </c>
      <c r="H93">
        <f>LEN('Project Database '!G92)</f>
        <v>283</v>
      </c>
      <c r="I93">
        <f>LEN('Project Database '!H92)</f>
        <v>1376</v>
      </c>
      <c r="J93">
        <f>LEN('Project Database '!I92)</f>
        <v>255</v>
      </c>
      <c r="K93">
        <f>LEN('Project Database '!J92)</f>
        <v>50</v>
      </c>
      <c r="L93">
        <f>LEN('Project Database '!K92)</f>
        <v>15</v>
      </c>
      <c r="M93">
        <f>LEN('Project Database '!L92)</f>
        <v>480</v>
      </c>
      <c r="N93">
        <f>LEN('Project Database '!M92)</f>
        <v>154</v>
      </c>
      <c r="O93">
        <f>LEN('Project Database '!N92)</f>
        <v>11</v>
      </c>
      <c r="P93">
        <f>LEN('Project Database '!O92)</f>
        <v>24</v>
      </c>
      <c r="Q93">
        <f>LEN('Project Database '!P92)</f>
        <v>25</v>
      </c>
      <c r="R93">
        <f>LEN('Project Database '!Q92)</f>
        <v>21</v>
      </c>
      <c r="S93">
        <f>LEN('Project Database '!R92)</f>
        <v>116</v>
      </c>
      <c r="T93">
        <f>LEN('Project Database '!S92)</f>
        <v>2</v>
      </c>
      <c r="U93">
        <f>LEN('Project Database '!T92)</f>
        <v>2</v>
      </c>
      <c r="V93">
        <f>LEN('Project Database '!U92)</f>
        <v>3</v>
      </c>
      <c r="W93">
        <f>LEN('Project Database '!V92)</f>
        <v>16</v>
      </c>
      <c r="X93">
        <f>LEN('Project Database '!W92)</f>
        <v>3</v>
      </c>
      <c r="Y93" t="e">
        <f>LEN('Project Database '!#REF!)</f>
        <v>#REF!</v>
      </c>
      <c r="Z93">
        <f>LEN('Project Database '!X92)</f>
        <v>52</v>
      </c>
    </row>
    <row r="94" spans="1:26">
      <c r="A94" t="str">
        <f>'Project Database '!A93</f>
        <v>TrustCircle</v>
      </c>
      <c r="B94">
        <f>LEN('Project Database '!A93)</f>
        <v>11</v>
      </c>
      <c r="C94">
        <f>LEN('Project Database '!B93)</f>
        <v>98</v>
      </c>
      <c r="D94">
        <f>LEN('Project Database '!C93)</f>
        <v>0</v>
      </c>
      <c r="E94">
        <f>LEN('Project Database '!D93)</f>
        <v>38</v>
      </c>
      <c r="F94">
        <f>LEN('Project Database '!E93)</f>
        <v>157</v>
      </c>
      <c r="G94">
        <f>LEN('Project Database '!F93)</f>
        <v>111</v>
      </c>
      <c r="H94">
        <f>LEN('Project Database '!G93)</f>
        <v>147</v>
      </c>
      <c r="I94">
        <f>LEN('Project Database '!H93)</f>
        <v>676</v>
      </c>
      <c r="J94">
        <f>LEN('Project Database '!I93)</f>
        <v>281</v>
      </c>
      <c r="K94">
        <f>LEN('Project Database '!J93)</f>
        <v>200</v>
      </c>
      <c r="L94">
        <f>LEN('Project Database '!K93)</f>
        <v>36</v>
      </c>
      <c r="M94">
        <f>LEN('Project Database '!L93)</f>
        <v>322</v>
      </c>
      <c r="N94">
        <f>LEN('Project Database '!M93)</f>
        <v>6</v>
      </c>
      <c r="O94">
        <f>LEN('Project Database '!N93)</f>
        <v>26</v>
      </c>
      <c r="P94">
        <f>LEN('Project Database '!O93)</f>
        <v>20</v>
      </c>
      <c r="Q94">
        <f>LEN('Project Database '!P93)</f>
        <v>21</v>
      </c>
      <c r="R94">
        <f>LEN('Project Database '!Q93)</f>
        <v>35</v>
      </c>
      <c r="S94">
        <f>LEN('Project Database '!R93)</f>
        <v>89</v>
      </c>
      <c r="T94">
        <f>LEN('Project Database '!S93)</f>
        <v>2</v>
      </c>
      <c r="U94">
        <f>LEN('Project Database '!T93)</f>
        <v>2</v>
      </c>
      <c r="V94">
        <f>LEN('Project Database '!U93)</f>
        <v>7</v>
      </c>
      <c r="W94">
        <f>LEN('Project Database '!V93)</f>
        <v>0</v>
      </c>
      <c r="X94">
        <f>LEN('Project Database '!W93)</f>
        <v>43</v>
      </c>
      <c r="Y94" t="e">
        <f>LEN('Project Database '!#REF!)</f>
        <v>#REF!</v>
      </c>
      <c r="Z94">
        <f>LEN('Project Database '!X93)</f>
        <v>58</v>
      </c>
    </row>
    <row r="95" spans="1:26">
      <c r="A95" t="str">
        <f>'Project Database '!A94</f>
        <v>Vceela</v>
      </c>
      <c r="B95">
        <f>LEN('Project Database '!A94)</f>
        <v>6</v>
      </c>
      <c r="C95">
        <f>LEN('Project Database '!B94)</f>
        <v>63</v>
      </c>
      <c r="D95">
        <f>LEN('Project Database '!C94)</f>
        <v>0</v>
      </c>
      <c r="E95">
        <f>LEN('Project Database '!D94)</f>
        <v>22</v>
      </c>
      <c r="F95">
        <f>LEN('Project Database '!E94)</f>
        <v>553</v>
      </c>
      <c r="G95">
        <f>LEN('Project Database '!F94)</f>
        <v>328</v>
      </c>
      <c r="H95">
        <f>LEN('Project Database '!G94)</f>
        <v>264</v>
      </c>
      <c r="I95">
        <f>LEN('Project Database '!H94)</f>
        <v>359</v>
      </c>
      <c r="J95">
        <f>LEN('Project Database '!I94)</f>
        <v>298</v>
      </c>
      <c r="K95">
        <f>LEN('Project Database '!J94)</f>
        <v>88</v>
      </c>
      <c r="L95">
        <f>LEN('Project Database '!K94)</f>
        <v>8</v>
      </c>
      <c r="M95">
        <f>LEN('Project Database '!L94)</f>
        <v>82</v>
      </c>
      <c r="N95">
        <f>LEN('Project Database '!M94)</f>
        <v>6</v>
      </c>
      <c r="O95">
        <f>LEN('Project Database '!N94)</f>
        <v>18</v>
      </c>
      <c r="P95">
        <f>LEN('Project Database '!O94)</f>
        <v>4</v>
      </c>
      <c r="Q95">
        <f>LEN('Project Database '!P94)</f>
        <v>24</v>
      </c>
      <c r="R95">
        <f>LEN('Project Database '!Q94)</f>
        <v>23</v>
      </c>
      <c r="S95">
        <f>LEN('Project Database '!R94)</f>
        <v>92</v>
      </c>
      <c r="T95">
        <f>LEN('Project Database '!S94)</f>
        <v>2</v>
      </c>
      <c r="U95">
        <f>LEN('Project Database '!T94)</f>
        <v>2</v>
      </c>
      <c r="V95">
        <f>LEN('Project Database '!U94)</f>
        <v>5</v>
      </c>
      <c r="W95">
        <f>LEN('Project Database '!V94)</f>
        <v>9</v>
      </c>
      <c r="X95">
        <f>LEN('Project Database '!W94)</f>
        <v>28</v>
      </c>
      <c r="Y95" t="e">
        <f>LEN('Project Database '!#REF!)</f>
        <v>#REF!</v>
      </c>
      <c r="Z95">
        <f>LEN('Project Database '!X94)</f>
        <v>53</v>
      </c>
    </row>
    <row r="96" spans="1:26">
      <c r="A96" t="str">
        <f>'Project Database '!A95</f>
        <v>Viamo 3-2-1 Platform</v>
      </c>
      <c r="B96">
        <f>LEN('Project Database '!A95)</f>
        <v>20</v>
      </c>
      <c r="C96">
        <f>LEN('Project Database '!B95)</f>
        <v>97</v>
      </c>
      <c r="D96">
        <f>LEN('Project Database '!C95)</f>
        <v>0</v>
      </c>
      <c r="E96">
        <f>LEN('Project Database '!D95)</f>
        <v>11</v>
      </c>
      <c r="F96">
        <f>LEN('Project Database '!E95)</f>
        <v>181</v>
      </c>
      <c r="G96">
        <f>LEN('Project Database '!F95)</f>
        <v>281</v>
      </c>
      <c r="H96">
        <f>LEN('Project Database '!G95)</f>
        <v>247</v>
      </c>
      <c r="I96">
        <f>LEN('Project Database '!H95)</f>
        <v>1344</v>
      </c>
      <c r="J96">
        <f>LEN('Project Database '!I95)</f>
        <v>294</v>
      </c>
      <c r="K96">
        <f>LEN('Project Database '!J95)</f>
        <v>88</v>
      </c>
      <c r="L96">
        <f>LEN('Project Database '!K95)</f>
        <v>12</v>
      </c>
      <c r="M96">
        <f>LEN('Project Database '!L95)</f>
        <v>182</v>
      </c>
      <c r="N96">
        <f>LEN('Project Database '!M95)</f>
        <v>98</v>
      </c>
      <c r="O96">
        <f>LEN('Project Database '!N95)</f>
        <v>8</v>
      </c>
      <c r="P96">
        <f>LEN('Project Database '!O95)</f>
        <v>24</v>
      </c>
      <c r="Q96">
        <f>LEN('Project Database '!P95)</f>
        <v>5</v>
      </c>
      <c r="R96">
        <f>LEN('Project Database '!Q95)</f>
        <v>55</v>
      </c>
      <c r="S96">
        <f>LEN('Project Database '!R95)</f>
        <v>84</v>
      </c>
      <c r="T96">
        <f>LEN('Project Database '!S95)</f>
        <v>2</v>
      </c>
      <c r="U96">
        <f>LEN('Project Database '!T95)</f>
        <v>2</v>
      </c>
      <c r="V96">
        <f>LEN('Project Database '!U95)</f>
        <v>7</v>
      </c>
      <c r="W96">
        <f>LEN('Project Database '!V95)</f>
        <v>0</v>
      </c>
      <c r="X96">
        <f>LEN('Project Database '!W95)</f>
        <v>43</v>
      </c>
      <c r="Y96" t="e">
        <f>LEN('Project Database '!#REF!)</f>
        <v>#REF!</v>
      </c>
      <c r="Z96">
        <f>LEN('Project Database '!X95)</f>
        <v>67</v>
      </c>
    </row>
    <row r="97" spans="1:26">
      <c r="A97" t="str">
        <f>'Project Database '!A96</f>
        <v>Virtual City Ltd</v>
      </c>
      <c r="B97">
        <f>LEN('Project Database '!A96)</f>
        <v>16</v>
      </c>
      <c r="C97">
        <f>LEN('Project Database '!B96)</f>
        <v>32</v>
      </c>
      <c r="D97">
        <f>LEN('Project Database '!C96)</f>
        <v>0</v>
      </c>
      <c r="E97">
        <f>LEN('Project Database '!D96)</f>
        <v>16</v>
      </c>
      <c r="F97">
        <f>LEN('Project Database '!E96)</f>
        <v>297</v>
      </c>
      <c r="G97">
        <f>LEN('Project Database '!F96)</f>
        <v>918</v>
      </c>
      <c r="H97">
        <f>LEN('Project Database '!G96)</f>
        <v>373</v>
      </c>
      <c r="I97">
        <f>LEN('Project Database '!H96)</f>
        <v>1310</v>
      </c>
      <c r="J97">
        <f>LEN('Project Database '!I96)</f>
        <v>489</v>
      </c>
      <c r="K97">
        <f>LEN('Project Database '!J96)</f>
        <v>130</v>
      </c>
      <c r="L97">
        <f>LEN('Project Database '!K96)</f>
        <v>20</v>
      </c>
      <c r="M97">
        <f>LEN('Project Database '!L96)</f>
        <v>92</v>
      </c>
      <c r="N97">
        <f>LEN('Project Database '!M96)</f>
        <v>0</v>
      </c>
      <c r="O97">
        <f>LEN('Project Database '!N96)</f>
        <v>21</v>
      </c>
      <c r="P97">
        <f>LEN('Project Database '!O96)</f>
        <v>28</v>
      </c>
      <c r="Q97">
        <f>LEN('Project Database '!P96)</f>
        <v>16</v>
      </c>
      <c r="R97">
        <f>LEN('Project Database '!Q96)</f>
        <v>33</v>
      </c>
      <c r="S97">
        <f>LEN('Project Database '!R96)</f>
        <v>85</v>
      </c>
      <c r="T97">
        <f>LEN('Project Database '!S96)</f>
        <v>2</v>
      </c>
      <c r="U97">
        <f>LEN('Project Database '!T96)</f>
        <v>0</v>
      </c>
      <c r="V97">
        <f>LEN('Project Database '!U96)</f>
        <v>6</v>
      </c>
      <c r="W97">
        <f>LEN('Project Database '!V96)</f>
        <v>0</v>
      </c>
      <c r="X97">
        <f>LEN('Project Database '!W96)</f>
        <v>43</v>
      </c>
      <c r="Y97" t="e">
        <f>LEN('Project Database '!#REF!)</f>
        <v>#REF!</v>
      </c>
      <c r="Z97">
        <f>LEN('Project Database '!X96)</f>
        <v>59</v>
      </c>
    </row>
    <row r="98" spans="1:26">
      <c r="A98" t="str">
        <f>'Project Database '!A97</f>
        <v>Virtual Mentor Mother Platform (VMMP)</v>
      </c>
      <c r="B98">
        <f>LEN('Project Database '!A97)</f>
        <v>37</v>
      </c>
      <c r="C98">
        <f>LEN('Project Database '!B97)</f>
        <v>70</v>
      </c>
      <c r="D98">
        <f>LEN('Project Database '!C97)</f>
        <v>0</v>
      </c>
      <c r="E98">
        <f>LEN('Project Database '!D97)</f>
        <v>21</v>
      </c>
      <c r="F98">
        <f>LEN('Project Database '!E97)</f>
        <v>768</v>
      </c>
      <c r="G98">
        <f>LEN('Project Database '!F97)</f>
        <v>479</v>
      </c>
      <c r="H98">
        <f>LEN('Project Database '!G97)</f>
        <v>343</v>
      </c>
      <c r="I98">
        <f>LEN('Project Database '!H97)</f>
        <v>437</v>
      </c>
      <c r="J98">
        <f>LEN('Project Database '!I97)</f>
        <v>96</v>
      </c>
      <c r="K98">
        <f>LEN('Project Database '!J97)</f>
        <v>147</v>
      </c>
      <c r="L98">
        <f>LEN('Project Database '!K97)</f>
        <v>79</v>
      </c>
      <c r="M98">
        <f>LEN('Project Database '!L97)</f>
        <v>402</v>
      </c>
      <c r="N98">
        <f>LEN('Project Database '!M97)</f>
        <v>6</v>
      </c>
      <c r="O98">
        <f>LEN('Project Database '!N97)</f>
        <v>7</v>
      </c>
      <c r="P98">
        <f>LEN('Project Database '!O97)</f>
        <v>16</v>
      </c>
      <c r="Q98">
        <f>LEN('Project Database '!P97)</f>
        <v>14</v>
      </c>
      <c r="R98">
        <f>LEN('Project Database '!Q97)</f>
        <v>34</v>
      </c>
      <c r="S98">
        <f>LEN('Project Database '!R97)</f>
        <v>83</v>
      </c>
      <c r="T98">
        <f>LEN('Project Database '!S97)</f>
        <v>2</v>
      </c>
      <c r="U98">
        <f>LEN('Project Database '!T97)</f>
        <v>2</v>
      </c>
      <c r="V98">
        <f>LEN('Project Database '!U97)</f>
        <v>5</v>
      </c>
      <c r="W98">
        <f>LEN('Project Database '!V97)</f>
        <v>3</v>
      </c>
      <c r="X98">
        <f>LEN('Project Database '!W97)</f>
        <v>28</v>
      </c>
      <c r="Y98" t="e">
        <f>LEN('Project Database '!#REF!)</f>
        <v>#REF!</v>
      </c>
      <c r="Z98">
        <f>LEN('Project Database '!X97)</f>
        <v>82</v>
      </c>
    </row>
    <row r="99" spans="1:26">
      <c r="A99" t="str">
        <f>'Project Database '!A98</f>
        <v>Vula Mobile</v>
      </c>
      <c r="B99">
        <f>LEN('Project Database '!A98)</f>
        <v>11</v>
      </c>
      <c r="C99">
        <f>LEN('Project Database '!B98)</f>
        <v>87</v>
      </c>
      <c r="D99">
        <f>LEN('Project Database '!C98)</f>
        <v>0</v>
      </c>
      <c r="E99">
        <f>LEN('Project Database '!D98)</f>
        <v>14</v>
      </c>
      <c r="F99">
        <f>LEN('Project Database '!E98)</f>
        <v>274</v>
      </c>
      <c r="G99">
        <f>LEN('Project Database '!F98)</f>
        <v>436</v>
      </c>
      <c r="H99">
        <f>LEN('Project Database '!G98)</f>
        <v>155</v>
      </c>
      <c r="I99">
        <f>LEN('Project Database '!H98)</f>
        <v>469</v>
      </c>
      <c r="J99">
        <f>LEN('Project Database '!I98)</f>
        <v>173</v>
      </c>
      <c r="K99">
        <f>LEN('Project Database '!J98)</f>
        <v>65</v>
      </c>
      <c r="L99">
        <f>LEN('Project Database '!K98)</f>
        <v>35</v>
      </c>
      <c r="M99">
        <f>LEN('Project Database '!L98)</f>
        <v>55</v>
      </c>
      <c r="N99">
        <f>LEN('Project Database '!M98)</f>
        <v>28</v>
      </c>
      <c r="O99">
        <f>LEN('Project Database '!N98)</f>
        <v>27</v>
      </c>
      <c r="P99">
        <f>LEN('Project Database '!O98)</f>
        <v>4</v>
      </c>
      <c r="Q99">
        <f>LEN('Project Database '!P98)</f>
        <v>6</v>
      </c>
      <c r="R99">
        <f>LEN('Project Database '!Q98)</f>
        <v>39</v>
      </c>
      <c r="S99">
        <f>LEN('Project Database '!R98)</f>
        <v>33</v>
      </c>
      <c r="T99">
        <f>LEN('Project Database '!S98)</f>
        <v>2</v>
      </c>
      <c r="U99">
        <f>LEN('Project Database '!T98)</f>
        <v>2</v>
      </c>
      <c r="V99">
        <f>LEN('Project Database '!U98)</f>
        <v>5</v>
      </c>
      <c r="W99">
        <f>LEN('Project Database '!V98)</f>
        <v>0</v>
      </c>
      <c r="X99">
        <f>LEN('Project Database '!W98)</f>
        <v>43</v>
      </c>
      <c r="Y99" t="e">
        <f>LEN('Project Database '!#REF!)</f>
        <v>#REF!</v>
      </c>
      <c r="Z99">
        <f>LEN('Project Database '!X98)</f>
        <v>57</v>
      </c>
    </row>
    <row r="100" spans="1:26">
      <c r="A100" t="str">
        <f>'Project Database '!A99</f>
        <v>Whrrl</v>
      </c>
      <c r="B100">
        <f>LEN('Project Database '!A99)</f>
        <v>5</v>
      </c>
      <c r="C100">
        <f>LEN('Project Database '!B99)</f>
        <v>82</v>
      </c>
      <c r="D100">
        <f>LEN('Project Database '!C99)</f>
        <v>0</v>
      </c>
      <c r="E100">
        <f>LEN('Project Database '!D99)</f>
        <v>5</v>
      </c>
      <c r="F100">
        <f>LEN('Project Database '!E99)</f>
        <v>615</v>
      </c>
      <c r="G100">
        <f>LEN('Project Database '!F99)</f>
        <v>558</v>
      </c>
      <c r="H100">
        <f>LEN('Project Database '!G99)</f>
        <v>166</v>
      </c>
      <c r="I100">
        <f>LEN('Project Database '!H99)</f>
        <v>1583</v>
      </c>
      <c r="J100">
        <f>LEN('Project Database '!I99)</f>
        <v>340</v>
      </c>
      <c r="K100">
        <f>LEN('Project Database '!J99)</f>
        <v>94</v>
      </c>
      <c r="L100">
        <f>LEN('Project Database '!K99)</f>
        <v>5</v>
      </c>
      <c r="M100">
        <f>LEN('Project Database '!L99)</f>
        <v>319</v>
      </c>
      <c r="N100">
        <f>LEN('Project Database '!M99)</f>
        <v>40</v>
      </c>
      <c r="O100">
        <f>LEN('Project Database '!N99)</f>
        <v>18</v>
      </c>
      <c r="P100">
        <f>LEN('Project Database '!O99)</f>
        <v>4</v>
      </c>
      <c r="Q100">
        <f>LEN('Project Database '!P99)</f>
        <v>25</v>
      </c>
      <c r="R100">
        <f>LEN('Project Database '!Q99)</f>
        <v>28</v>
      </c>
      <c r="S100">
        <f>LEN('Project Database '!R99)</f>
        <v>124</v>
      </c>
      <c r="T100">
        <f>LEN('Project Database '!S99)</f>
        <v>2</v>
      </c>
      <c r="U100">
        <f>LEN('Project Database '!T99)</f>
        <v>2</v>
      </c>
      <c r="V100">
        <f>LEN('Project Database '!U99)</f>
        <v>5</v>
      </c>
      <c r="W100">
        <f>LEN('Project Database '!V99)</f>
        <v>0</v>
      </c>
      <c r="X100">
        <f>LEN('Project Database '!W99)</f>
        <v>28</v>
      </c>
      <c r="Y100" t="e">
        <f>LEN('Project Database '!#REF!)</f>
        <v>#REF!</v>
      </c>
      <c r="Z100">
        <f>LEN('Project Database '!X99)</f>
        <v>78</v>
      </c>
    </row>
    <row r="101" spans="1:26">
      <c r="A101" t="str">
        <f>'Project Database '!A100</f>
        <v>Yoma</v>
      </c>
      <c r="B101">
        <f>LEN('Project Database '!A100)</f>
        <v>4</v>
      </c>
      <c r="C101">
        <f>LEN('Project Database '!B100)</f>
        <v>62</v>
      </c>
      <c r="D101">
        <f>LEN('Project Database '!C100)</f>
        <v>0</v>
      </c>
      <c r="E101">
        <f>LEN('Project Database '!D100)</f>
        <v>90</v>
      </c>
      <c r="F101">
        <f>LEN('Project Database '!E100)</f>
        <v>761</v>
      </c>
      <c r="G101">
        <f>LEN('Project Database '!F100)</f>
        <v>396</v>
      </c>
      <c r="H101">
        <f>LEN('Project Database '!G100)</f>
        <v>1215</v>
      </c>
      <c r="I101">
        <f>LEN('Project Database '!H100)</f>
        <v>599</v>
      </c>
      <c r="J101">
        <f>LEN('Project Database '!I100)</f>
        <v>725</v>
      </c>
      <c r="K101">
        <f>LEN('Project Database '!J100)</f>
        <v>156</v>
      </c>
      <c r="L101">
        <f>LEN('Project Database '!K100)</f>
        <v>81</v>
      </c>
      <c r="M101">
        <f>LEN('Project Database '!L100)</f>
        <v>684</v>
      </c>
      <c r="N101">
        <f>LEN('Project Database '!M100)</f>
        <v>78</v>
      </c>
      <c r="O101">
        <f>LEN('Project Database '!N100)</f>
        <v>24</v>
      </c>
      <c r="P101">
        <f>LEN('Project Database '!O100)</f>
        <v>90</v>
      </c>
      <c r="Q101">
        <f>LEN('Project Database '!P100)</f>
        <v>24</v>
      </c>
      <c r="R101">
        <f>LEN('Project Database '!Q100)</f>
        <v>53</v>
      </c>
      <c r="S101">
        <f>LEN('Project Database '!R100)</f>
        <v>104</v>
      </c>
      <c r="T101">
        <f>LEN('Project Database '!S100)</f>
        <v>3</v>
      </c>
      <c r="U101">
        <f>LEN('Project Database '!T100)</f>
        <v>3</v>
      </c>
      <c r="V101">
        <f>LEN('Project Database '!U100)</f>
        <v>7</v>
      </c>
      <c r="W101">
        <f>LEN('Project Database '!V100)</f>
        <v>7</v>
      </c>
      <c r="X101">
        <f>LEN('Project Database '!W100)</f>
        <v>43</v>
      </c>
      <c r="Y101" t="e">
        <f>LEN('Project Database '!#REF!)</f>
        <v>#REF!</v>
      </c>
      <c r="Z101">
        <f>LEN('Project Database '!X100)</f>
        <v>19</v>
      </c>
    </row>
    <row r="102" spans="1:26">
      <c r="A102" t="str">
        <f>'Project Database '!A101</f>
        <v>Zlto NPC</v>
      </c>
      <c r="B102">
        <f>LEN('Project Database '!A101)</f>
        <v>8</v>
      </c>
      <c r="C102">
        <f>LEN('Project Database '!B101)</f>
        <v>47</v>
      </c>
      <c r="D102">
        <f>LEN('Project Database '!C101)</f>
        <v>0</v>
      </c>
      <c r="E102">
        <f>LEN('Project Database '!D101)</f>
        <v>8</v>
      </c>
      <c r="F102">
        <f>LEN('Project Database '!E101)</f>
        <v>194</v>
      </c>
      <c r="G102">
        <f>LEN('Project Database '!F101)</f>
        <v>768</v>
      </c>
      <c r="H102">
        <f>LEN('Project Database '!G101)</f>
        <v>350</v>
      </c>
      <c r="I102">
        <f>LEN('Project Database '!H101)</f>
        <v>933</v>
      </c>
      <c r="J102">
        <f>LEN('Project Database '!I101)</f>
        <v>173</v>
      </c>
      <c r="K102">
        <f>LEN('Project Database '!J101)</f>
        <v>53</v>
      </c>
      <c r="L102">
        <f>LEN('Project Database '!K101)</f>
        <v>43</v>
      </c>
      <c r="M102">
        <f>LEN('Project Database '!L101)</f>
        <v>234</v>
      </c>
      <c r="N102">
        <f>LEN('Project Database '!M101)</f>
        <v>0</v>
      </c>
      <c r="O102">
        <f>LEN('Project Database '!N101)</f>
        <v>20</v>
      </c>
      <c r="P102">
        <f>LEN('Project Database '!O101)</f>
        <v>19</v>
      </c>
      <c r="Q102">
        <f>LEN('Project Database '!P101)</f>
        <v>16</v>
      </c>
      <c r="R102">
        <f>LEN('Project Database '!Q101)</f>
        <v>25</v>
      </c>
      <c r="S102">
        <f>LEN('Project Database '!R101)</f>
        <v>93</v>
      </c>
      <c r="T102">
        <f>LEN('Project Database '!S101)</f>
        <v>2</v>
      </c>
      <c r="U102">
        <f>LEN('Project Database '!T101)</f>
        <v>2</v>
      </c>
      <c r="V102">
        <f>LEN('Project Database '!U101)</f>
        <v>7</v>
      </c>
      <c r="W102">
        <f>LEN('Project Database '!V101)</f>
        <v>0</v>
      </c>
      <c r="X102">
        <f>LEN('Project Database '!W101)</f>
        <v>28</v>
      </c>
      <c r="Y102" t="e">
        <f>LEN('Project Database '!#REF!)</f>
        <v>#REF!</v>
      </c>
      <c r="Z102">
        <f>LEN('Project Database '!X101)</f>
        <v>51</v>
      </c>
    </row>
    <row r="103" spans="1:26">
      <c r="A103" t="str">
        <f>'Project Database '!A102</f>
        <v>Zzapp Malaria</v>
      </c>
      <c r="B103">
        <f>LEN('Project Database '!A102)</f>
        <v>13</v>
      </c>
      <c r="C103">
        <f>LEN('Project Database '!B102)</f>
        <v>134</v>
      </c>
      <c r="D103">
        <f>LEN('Project Database '!C102)</f>
        <v>0</v>
      </c>
      <c r="E103">
        <f>LEN('Project Database '!D102)</f>
        <v>13</v>
      </c>
      <c r="F103">
        <f>LEN('Project Database '!E102)</f>
        <v>134</v>
      </c>
      <c r="G103">
        <f>LEN('Project Database '!F102)</f>
        <v>772</v>
      </c>
      <c r="H103">
        <f>LEN('Project Database '!G102)</f>
        <v>468</v>
      </c>
      <c r="I103">
        <f>LEN('Project Database '!H102)</f>
        <v>1112</v>
      </c>
      <c r="J103">
        <f>LEN('Project Database '!I102)</f>
        <v>1113</v>
      </c>
      <c r="K103">
        <f>LEN('Project Database '!J102)</f>
        <v>385</v>
      </c>
      <c r="L103">
        <f>LEN('Project Database '!K102)</f>
        <v>0</v>
      </c>
      <c r="M103">
        <f>LEN('Project Database '!L102)</f>
        <v>1068</v>
      </c>
      <c r="N103">
        <f>LEN('Project Database '!M102)</f>
        <v>0</v>
      </c>
      <c r="O103">
        <f>LEN('Project Database '!N102)</f>
        <v>16</v>
      </c>
      <c r="P103">
        <f>LEN('Project Database '!O102)</f>
        <v>165</v>
      </c>
      <c r="Q103">
        <f>LEN('Project Database '!P102)</f>
        <v>6</v>
      </c>
      <c r="R103">
        <f>LEN('Project Database '!Q102)</f>
        <v>52</v>
      </c>
      <c r="S103">
        <f>LEN('Project Database '!R102)</f>
        <v>53</v>
      </c>
      <c r="T103">
        <f>LEN('Project Database '!S102)</f>
        <v>0</v>
      </c>
      <c r="U103">
        <f>LEN('Project Database '!T102)</f>
        <v>0</v>
      </c>
      <c r="V103">
        <f>LEN('Project Database '!U102)</f>
        <v>6</v>
      </c>
      <c r="W103">
        <f>LEN('Project Database '!V102)</f>
        <v>0</v>
      </c>
      <c r="X103">
        <f>LEN('Project Database '!W102)</f>
        <v>43</v>
      </c>
      <c r="Y103" t="e">
        <f>LEN('Project Database '!#REF!)</f>
        <v>#REF!</v>
      </c>
      <c r="Z103">
        <f>LEN('Project Database '!X102)</f>
        <v>60</v>
      </c>
    </row>
  </sheetData>
  <conditionalFormatting sqref="B3:Z103 AA3">
    <cfRule type="colorScale" priority="2">
      <colorScale>
        <cfvo type="min"/>
        <cfvo type="percentile" val="50"/>
        <cfvo type="max"/>
        <color rgb="FF63BE7B"/>
        <color rgb="FFFFEB84"/>
        <color rgb="FFF8696B"/>
      </colorScale>
    </cfRule>
  </conditionalFormatting>
  <conditionalFormatting sqref="B1:Z1">
    <cfRule type="colorScale" priority="1">
      <colorScale>
        <cfvo type="min"/>
        <cfvo type="percentile" val="50"/>
        <cfvo type="max"/>
        <color rgb="FF63BE7B"/>
        <color rgb="FFFFEB84"/>
        <color rgb="FFF8696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3AC65AB8C851489F5ECF323C3C9387" ma:contentTypeVersion="17" ma:contentTypeDescription="Create a new document." ma:contentTypeScope="" ma:versionID="d1f6534fb246d67139d91d01254af85f">
  <xsd:schema xmlns:xsd="http://www.w3.org/2001/XMLSchema" xmlns:xs="http://www.w3.org/2001/XMLSchema" xmlns:p="http://schemas.microsoft.com/office/2006/metadata/properties" xmlns:ns2="039223aa-5308-442e-875b-11b6a414bb16" xmlns:ns3="a1819b20-839e-4c0c-8bad-3566ecae61af" targetNamespace="http://schemas.microsoft.com/office/2006/metadata/properties" ma:root="true" ma:fieldsID="f1559f89a40b4d1d7a901e9be4cde214" ns2:_="" ns3:_="">
    <xsd:import namespace="039223aa-5308-442e-875b-11b6a414bb16"/>
    <xsd:import namespace="a1819b20-839e-4c0c-8bad-3566ecae61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_Flow_SignoffStatu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223aa-5308-442e-875b-11b6a414bb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Flow_SignoffStatus" ma:index="20" nillable="true" ma:displayName="Sign-off status" ma:internalName="Sign_x002d_off_x0020_status">
      <xsd:simpleType>
        <xsd:restriction base="dms:Text"/>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819b20-839e-4c0c-8bad-3566ecae61a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5c9ba68-9eb0-44d2-9d23-f736e7104480}" ma:internalName="TaxCatchAll" ma:showField="CatchAllData" ma:web="a1819b20-839e-4c0c-8bad-3566ecae61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39223aa-5308-442e-875b-11b6a414bb16">
      <Terms xmlns="http://schemas.microsoft.com/office/infopath/2007/PartnerControls"/>
    </lcf76f155ced4ddcb4097134ff3c332f>
    <TaxCatchAll xmlns="a1819b20-839e-4c0c-8bad-3566ecae61af" xsi:nil="true"/>
    <_Flow_SignoffStatus xmlns="039223aa-5308-442e-875b-11b6a414bb16" xsi:nil="true"/>
    <SharedWithUsers xmlns="a1819b20-839e-4c0c-8bad-3566ecae61af">
      <UserInfo>
        <DisplayName>Christof Hawle</DisplayName>
        <AccountId>449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926FB2-0540-4302-AC32-284320758D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9223aa-5308-442e-875b-11b6a414bb16"/>
    <ds:schemaRef ds:uri="a1819b20-839e-4c0c-8bad-3566ecae61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7436B1-2AA1-45A2-90FE-CA845E39A64E}">
  <ds:schemaRefs>
    <ds:schemaRef ds:uri="http://schemas.microsoft.com/office/2006/metadata/properties"/>
    <ds:schemaRef ds:uri="http://schemas.microsoft.com/office/infopath/2007/PartnerControls"/>
    <ds:schemaRef ds:uri="039223aa-5308-442e-875b-11b6a414bb16"/>
    <ds:schemaRef ds:uri="a1819b20-839e-4c0c-8bad-3566ecae61af"/>
  </ds:schemaRefs>
</ds:datastoreItem>
</file>

<file path=customXml/itemProps3.xml><?xml version="1.0" encoding="utf-8"?>
<ds:datastoreItem xmlns:ds="http://schemas.openxmlformats.org/officeDocument/2006/customXml" ds:itemID="{B03E1A4B-5373-4A6F-AA9E-69E77B931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Project Database </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revision/>
  <dcterms:created xsi:type="dcterms:W3CDTF">2022-09-09T12:46:00Z</dcterms:created>
  <dcterms:modified xsi:type="dcterms:W3CDTF">2022-09-15T03:35:45Z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0x010100ED3AC65AB8C851489F5ECF323C3C9387</vt:lpwstr>
  </property>
  <property fmtid="{D5CDD505-2E9C-101B-9397-08002B2CF9AE}" pid="3" name="MediaServiceImageTags">
    <vt:lpwstr/>
  </property>
</Properties>
</file>